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HYPERLINK("https://dl.dropboxusercontent.com/scl/fi/m1ghrmosd0dio2sfereqe/pacific-141953-f.jpg?rlkey=nsu1n65n7b6isw8vfs0cjavrk&amp;dl=0","Click to download Image")</f>
      </c>
      <c r="C2" s="0" t="inlineStr">
        <is>
          <t>Pacific Quilted Sling Bag</t>
        </is>
      </c>
      <c r="D2" s="0" t="inlineStr">
        <is>
          <t>'141953</t>
        </is>
      </c>
      <c r="E2" s="0" t="inlineStr">
        <is>
          <t>DRK PACIFI BK:141953</t>
        </is>
      </c>
      <c r="F2" s="0" t="inlineStr">
        <is>
          <t>'917141953013</t>
        </is>
      </c>
      <c r="I2" s="0">
        <v>49.99</v>
      </c>
      <c r="J2" s="0">
        <v>12</v>
      </c>
    </row>
    <row r="3" spans="1:10" customHeight="0">
      <c r="A3" s="0">
        <f>HYPERLINK("https://dl.dropboxusercontent.com/scl/fi/0fjfyp801ul09vtsv2u7r/austin-139229-tn.jpg?rlkey=2bmjkhje5xokqiq7ny9a1hvpu&amp;dl=0","Click to download Image")</f>
      </c>
      <c r="C3" s="0" t="inlineStr">
        <is>
          <t>Austin Men's Cap</t>
        </is>
      </c>
      <c r="D3" s="0" t="inlineStr">
        <is>
          <t>'139229</t>
        </is>
      </c>
      <c r="E3" s="0" t="inlineStr">
        <is>
          <t>DRK AUSTIN A BK:139229</t>
        </is>
      </c>
      <c r="F3" s="0" t="inlineStr">
        <is>
          <t>'717139229003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29</v>
      </c>
    </row>
    <row r="4" spans="1:10" customHeight="0">
      <c r="A4" s="0">
        <f>HYPERLINK("https://dl.dropboxusercontent.com/scl/fi/p8e1moge9pqt9yhtzpy7m/lance-135648t.jpg?rlkey=gorg7divfnlj783ysnmhf4tio&amp;dl=0","Click to download Image")</f>
      </c>
      <c r="C4" s="0" t="inlineStr">
        <is>
          <t>Lance Men's Cap</t>
        </is>
      </c>
      <c r="D4" s="0" t="inlineStr">
        <is>
          <t>'135648</t>
        </is>
      </c>
      <c r="E4" s="0" t="inlineStr">
        <is>
          <t>DRK LANCE A RL:135648</t>
        </is>
      </c>
      <c r="F4" s="0" t="inlineStr">
        <is>
          <t>'717135648006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48</v>
      </c>
    </row>
    <row r="5" spans="1:10" customHeight="0">
      <c r="A5" s="0">
        <f>HYPERLINK("https://dl.dropboxusercontent.com/scl/fi/tygprtpd3ylzobsdf76gb/huxley-139553-tn.jpg?rlkey=q63ver56upg9yc76ewagbfz0s&amp;dl=0","Click to download Image")</f>
      </c>
      <c r="C5" s="0" t="inlineStr">
        <is>
          <t>Huxley Men's Cap</t>
        </is>
      </c>
      <c r="D5" s="0" t="inlineStr">
        <is>
          <t>'139553</t>
        </is>
      </c>
      <c r="E5" s="0" t="inlineStr">
        <is>
          <t>DRK HUXLEY A RL:139553</t>
        </is>
      </c>
      <c r="F5" s="0" t="inlineStr">
        <is>
          <t>'717139553009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67</v>
      </c>
    </row>
    <row r="6" spans="1:10" customHeight="0">
      <c r="A6" s="0">
        <f>HYPERLINK("https://dl.dropboxusercontent.com/scl/fi/m0sk318ar4yv575senejd/wynn-137576t.jpg?rlkey=mp6xw80bwaacacydlseuq80rb&amp;dl=0","Click to download Image")</f>
      </c>
      <c r="C6" s="0" t="inlineStr">
        <is>
          <t>Wynn Women's Cap</t>
        </is>
      </c>
      <c r="D6" s="0" t="inlineStr">
        <is>
          <t>'137576</t>
        </is>
      </c>
      <c r="E6" s="0" t="inlineStr">
        <is>
          <t>DRK WYNN A BK:137576</t>
        </is>
      </c>
      <c r="F6" s="0" t="inlineStr">
        <is>
          <t>'717137576017</t>
        </is>
      </c>
      <c r="G6" s="0" t="inlineStr">
        <is>
          <t>WOMENS</t>
        </is>
      </c>
      <c r="H6" s="0" t="inlineStr">
        <is>
          <t>WOMENS</t>
        </is>
      </c>
      <c r="I6" s="0">
        <v>24.99</v>
      </c>
      <c r="J6" s="0">
        <v>41</v>
      </c>
    </row>
    <row r="7" spans="1:10" customHeight="0">
      <c r="A7" s="0">
        <f>HYPERLINK("https://dl.dropboxusercontent.com/scl/fi/ftl3dvgcxpbvhmoe5rg8j/durant-135983-tn.jpg?rlkey=8g1qmtvhq6fk0ul1yew2i69jr&amp;dl=0","Click to download Image")</f>
      </c>
      <c r="C7" s="0" t="inlineStr">
        <is>
          <t>Durant Men's Cap</t>
        </is>
      </c>
      <c r="D7" s="0" t="inlineStr">
        <is>
          <t>'135983</t>
        </is>
      </c>
      <c r="E7" s="0" t="inlineStr">
        <is>
          <t>DRK DURANT A BK:135983</t>
        </is>
      </c>
      <c r="F7" s="0" t="inlineStr">
        <is>
          <t>'717135983008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31</v>
      </c>
    </row>
    <row r="8" spans="1:10" customHeight="0">
      <c r="A8" s="0">
        <f>HYPERLINK("https://dl.dropboxusercontent.com/scl/fi/hwi24h7z7qbbkhjm8jdgv/dsc6178edit-copy.jpg?rlkey=xp7rteyz4b33c4768d43z9wxz&amp;dl=0","Click to download Image")</f>
      </c>
      <c r="C8" s="0" t="inlineStr">
        <is>
          <t>Clear Relay Sling Bag</t>
        </is>
      </c>
      <c r="D8" s="0" t="inlineStr">
        <is>
          <t>'139542</t>
        </is>
      </c>
      <c r="E8" s="0" t="inlineStr">
        <is>
          <t>DRK RELAY CR:139542</t>
        </is>
      </c>
      <c r="F8" s="0" t="inlineStr">
        <is>
          <t>'917139542014</t>
        </is>
      </c>
      <c r="I8" s="0">
        <v>24.99</v>
      </c>
      <c r="J8" s="0">
        <v>47</v>
      </c>
    </row>
    <row r="9" spans="1:10" customHeight="0">
      <c r="A9" s="0">
        <f>HYPERLINK("https://dl.dropboxusercontent.com/scl/fi/sf6i0xbcf9cywm8f2b0w9/jaxon-139624-tn.jpg?rlkey=o6g8di4e2z044oez0jjjjwrtv&amp;dl=0","Click to download Image")</f>
      </c>
      <c r="B9" s="0">
        <f>HYPERLINK("https://dl.dropboxusercontent.com/scl/fi/8rcs47zsk0jgu2f2njcur/mens-t-shirt-size-chartsslate-cason.jpg?rlkey=meyu8qffg2jf0fs0788p9nl15&amp;dl=0","Click to download SizeChart")</f>
      </c>
      <c r="C9" s="0" t="inlineStr">
        <is>
          <t>Jaxon Men's Short Sleeve Shirt</t>
        </is>
      </c>
      <c r="D9" s="0" t="inlineStr">
        <is>
          <t>'139624</t>
        </is>
      </c>
      <c r="E9" s="0" t="inlineStr">
        <is>
          <t>DRK JAXON M HG:139624A-S</t>
        </is>
      </c>
      <c r="F9" s="0" t="inlineStr">
        <is>
          <t>'817139624041</t>
        </is>
      </c>
      <c r="G9" s="0" t="inlineStr">
        <is>
          <t>MENS</t>
        </is>
      </c>
      <c r="H9" s="0" t="inlineStr">
        <is>
          <t>S</t>
        </is>
      </c>
      <c r="I9" s="0">
        <v>29.99</v>
      </c>
      <c r="J9" s="0">
        <v>5</v>
      </c>
    </row>
    <row r="10" spans="1:10" customHeight="0">
      <c r="A10" s="0">
        <f>HYPERLINK("https://dl.dropboxusercontent.com/scl/fi/sf6i0xbcf9cywm8f2b0w9/jaxon-139624-tn.jpg?rlkey=o6g8di4e2z044oez0jjjjwrtv&amp;dl=0","Click to download Image")</f>
      </c>
      <c r="B10" s="0">
        <f>HYPERLINK("https://dl.dropboxusercontent.com/scl/fi/8rcs47zsk0jgu2f2njcur/mens-t-shirt-size-chartsslate-cason.jpg?rlkey=meyu8qffg2jf0fs0788p9nl15&amp;dl=0","Click to download SizeChart")</f>
      </c>
      <c r="C10" s="0" t="inlineStr">
        <is>
          <t>Jaxon Men's Short Sleeve Shirt</t>
        </is>
      </c>
      <c r="D10" s="0" t="inlineStr">
        <is>
          <t>'139624</t>
        </is>
      </c>
      <c r="E10" s="0" t="inlineStr">
        <is>
          <t>DRK JAXON M HG:139624B-M</t>
        </is>
      </c>
      <c r="F10" s="0" t="inlineStr">
        <is>
          <t>'817139624058</t>
        </is>
      </c>
      <c r="G10" s="0" t="inlineStr">
        <is>
          <t>MENS</t>
        </is>
      </c>
      <c r="H10" s="0" t="inlineStr">
        <is>
          <t>M</t>
        </is>
      </c>
      <c r="I10" s="0">
        <v>29.99</v>
      </c>
      <c r="J10" s="0">
        <v>9</v>
      </c>
    </row>
    <row r="11" spans="1:10" customHeight="0">
      <c r="A11" s="0">
        <f>HYPERLINK("https://dl.dropboxusercontent.com/scl/fi/sf6i0xbcf9cywm8f2b0w9/jaxon-139624-tn.jpg?rlkey=o6g8di4e2z044oez0jjjjwrtv&amp;dl=0","Click to download Image")</f>
      </c>
      <c r="B11" s="0">
        <f>HYPERLINK("https://dl.dropboxusercontent.com/scl/fi/8rcs47zsk0jgu2f2njcur/mens-t-shirt-size-chartsslate-cason.jpg?rlkey=meyu8qffg2jf0fs0788p9nl15&amp;dl=0","Click to download SizeChart")</f>
      </c>
      <c r="C11" s="0" t="inlineStr">
        <is>
          <t>Jaxon Men's Short Sleeve Shirt</t>
        </is>
      </c>
      <c r="D11" s="0" t="inlineStr">
        <is>
          <t>'139624</t>
        </is>
      </c>
      <c r="E11" s="0" t="inlineStr">
        <is>
          <t>DRK JAXON M HG:139624C-L</t>
        </is>
      </c>
      <c r="F11" s="0" t="inlineStr">
        <is>
          <t>'817139624065</t>
        </is>
      </c>
      <c r="G11" s="0" t="inlineStr">
        <is>
          <t>MENS</t>
        </is>
      </c>
      <c r="H11" s="0" t="inlineStr">
        <is>
          <t>L</t>
        </is>
      </c>
      <c r="I11" s="0">
        <v>29.99</v>
      </c>
      <c r="J11" s="0">
        <v>15</v>
      </c>
    </row>
    <row r="12" spans="1:10" customHeight="0">
      <c r="A12" s="0">
        <f>HYPERLINK("https://dl.dropboxusercontent.com/scl/fi/sf6i0xbcf9cywm8f2b0w9/jaxon-139624-tn.jpg?rlkey=o6g8di4e2z044oez0jjjjwrtv&amp;dl=0","Click to download Image")</f>
      </c>
      <c r="B12" s="0">
        <f>HYPERLINK("https://dl.dropboxusercontent.com/scl/fi/8rcs47zsk0jgu2f2njcur/mens-t-shirt-size-chartsslate-cason.jpg?rlkey=meyu8qffg2jf0fs0788p9nl15&amp;dl=0","Click to download SizeChart")</f>
      </c>
      <c r="C12" s="0" t="inlineStr">
        <is>
          <t>Jaxon Men's Short Sleeve Shirt</t>
        </is>
      </c>
      <c r="D12" s="0" t="inlineStr">
        <is>
          <t>'139624</t>
        </is>
      </c>
      <c r="E12" s="0" t="inlineStr">
        <is>
          <t>DRK JAXON M HG:139624D-XL</t>
        </is>
      </c>
      <c r="F12" s="0" t="inlineStr">
        <is>
          <t>'817139624072</t>
        </is>
      </c>
      <c r="G12" s="0" t="inlineStr">
        <is>
          <t>MENS</t>
        </is>
      </c>
      <c r="H12" s="0" t="inlineStr">
        <is>
          <t>XL</t>
        </is>
      </c>
      <c r="I12" s="0">
        <v>29.99</v>
      </c>
      <c r="J12" s="0">
        <v>17</v>
      </c>
    </row>
    <row r="13" spans="1:10" customHeight="0">
      <c r="A13" s="0">
        <f>HYPERLINK("https://dl.dropboxusercontent.com/scl/fi/sf6i0xbcf9cywm8f2b0w9/jaxon-139624-tn.jpg?rlkey=o6g8di4e2z044oez0jjjjwrtv&amp;dl=0","Click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'139624</t>
        </is>
      </c>
      <c r="E13" s="0" t="inlineStr">
        <is>
          <t>DRK JAXON M HG:139624E-2XL</t>
        </is>
      </c>
      <c r="F13" s="0" t="inlineStr">
        <is>
          <t>'817139624089</t>
        </is>
      </c>
      <c r="G13" s="0" t="inlineStr">
        <is>
          <t>MENS</t>
        </is>
      </c>
      <c r="H13" s="0" t="inlineStr">
        <is>
          <t>2XL</t>
        </is>
      </c>
      <c r="I13" s="0">
        <v>29.99</v>
      </c>
      <c r="J13" s="0">
        <v>12</v>
      </c>
    </row>
    <row r="14" spans="1:10" customHeight="0">
      <c r="A14" s="0">
        <f>HYPERLINK("https://dl.dropboxusercontent.com/scl/fi/sf6i0xbcf9cywm8f2b0w9/jaxon-139624-tn.jpg?rlkey=o6g8di4e2z044oez0jjjjwrtv&amp;dl=0","Click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'139624</t>
        </is>
      </c>
      <c r="E14" s="0" t="inlineStr">
        <is>
          <t>DRK JAXON M HG:139624F-3XL</t>
        </is>
      </c>
      <c r="F14" s="0" t="inlineStr">
        <is>
          <t>'817139624096</t>
        </is>
      </c>
      <c r="G14" s="0" t="inlineStr">
        <is>
          <t>MENS</t>
        </is>
      </c>
      <c r="H14" s="0" t="inlineStr">
        <is>
          <t>3XL</t>
        </is>
      </c>
      <c r="I14" s="0">
        <v>29.99</v>
      </c>
      <c r="J14" s="0">
        <v>5</v>
      </c>
    </row>
    <row r="15" spans="1:10" customHeight="0">
      <c r="A15" s="0">
        <f>HYPERLINK("https://dl.dropboxusercontent.com/scl/fi/sf6i0xbcf9cywm8f2b0w9/jaxon-139624-tn.jpg?rlkey=o6g8di4e2z044oez0jjjjwrtv&amp;dl=0","Click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'139624</t>
        </is>
      </c>
      <c r="E15" s="0" t="inlineStr">
        <is>
          <t>DRK JAXON M HG:139624Z-12PK</t>
        </is>
      </c>
      <c r="F15" s="0" t="inlineStr">
        <is>
          <t>'817139624997</t>
        </is>
      </c>
      <c r="G15" s="0" t="inlineStr">
        <is>
          <t>MENS</t>
        </is>
      </c>
      <c r="H15" s="0" t="inlineStr">
        <is>
          <t>12 PACK</t>
        </is>
      </c>
      <c r="I15" s="0">
        <v>294</v>
      </c>
      <c r="J15" s="0">
        <v>0</v>
      </c>
    </row>
    <row r="16" spans="1:10" customHeight="0">
      <c r="A16" s="0">
        <f>HYPERLINK("https://dl.dropboxusercontent.com/scl/fi/a8jrl58xph2ojq6duike5/fleet-139362-tn.jpg?rlkey=y53w3846dy5jfniuvhxbe5zc7&amp;dl=0","Click to download Image")</f>
      </c>
      <c r="B16" s="0">
        <f>HYPERLINK("https://dl.dropboxusercontent.com/scl/fi/d8vomaxff09wo850k860d/mens-polo-size-chartsfleet.jpg?rlkey=l8np6w1qgoutb31rhdh76451h&amp;dl=0","Click to download SizeChart")</f>
      </c>
      <c r="C16" s="0" t="inlineStr">
        <is>
          <t>Fleet Men's Polo</t>
        </is>
      </c>
      <c r="D16" s="0" t="inlineStr">
        <is>
          <t>'139362</t>
        </is>
      </c>
      <c r="E16" s="0" t="inlineStr">
        <is>
          <t>DRK FLEET M RL:139362A-S</t>
        </is>
      </c>
      <c r="F16" s="0" t="inlineStr">
        <is>
          <t>'817139362042</t>
        </is>
      </c>
      <c r="G16" s="0" t="inlineStr">
        <is>
          <t>MENS</t>
        </is>
      </c>
      <c r="H16" s="0" t="inlineStr">
        <is>
          <t>S</t>
        </is>
      </c>
      <c r="I16" s="0">
        <v>49.99</v>
      </c>
      <c r="J16" s="0">
        <v>1</v>
      </c>
    </row>
    <row r="17" spans="1:10" customHeight="0">
      <c r="A17" s="0">
        <f>HYPERLINK("https://dl.dropboxusercontent.com/scl/fi/a8jrl58xph2ojq6duike5/fleet-139362-tn.jpg?rlkey=y53w3846dy5jfniuvhxbe5zc7&amp;dl=0","Click to download Image")</f>
      </c>
      <c r="B17" s="0">
        <f>HYPERLINK("https://dl.dropboxusercontent.com/scl/fi/d8vomaxff09wo850k860d/mens-polo-size-chartsfleet.jpg?rlkey=l8np6w1qgoutb31rhdh76451h&amp;dl=0","Click to download SizeChart")</f>
      </c>
      <c r="C17" s="0" t="inlineStr">
        <is>
          <t>Fleet Men's Polo</t>
        </is>
      </c>
      <c r="D17" s="0" t="inlineStr">
        <is>
          <t>'139362</t>
        </is>
      </c>
      <c r="E17" s="0" t="inlineStr">
        <is>
          <t>DRK FLEET M RL:139362B-M</t>
        </is>
      </c>
      <c r="F17" s="0" t="inlineStr">
        <is>
          <t>'817139362059</t>
        </is>
      </c>
      <c r="G17" s="0" t="inlineStr">
        <is>
          <t>MENS</t>
        </is>
      </c>
      <c r="H17" s="0" t="inlineStr">
        <is>
          <t>M</t>
        </is>
      </c>
      <c r="I17" s="0">
        <v>49.99</v>
      </c>
      <c r="J17" s="0">
        <v>1</v>
      </c>
    </row>
    <row r="18" spans="1:10" customHeight="0">
      <c r="A18" s="0">
        <f>HYPERLINK("https://dl.dropboxusercontent.com/scl/fi/a8jrl58xph2ojq6duike5/fleet-139362-tn.jpg?rlkey=y53w3846dy5jfniuvhxbe5zc7&amp;dl=0","Click to download Image")</f>
      </c>
      <c r="B18" s="0">
        <f>HYPERLINK("https://dl.dropboxusercontent.com/scl/fi/d8vomaxff09wo850k860d/mens-polo-size-chartsfleet.jpg?rlkey=l8np6w1qgoutb31rhdh76451h&amp;dl=0","Click to download SizeChart")</f>
      </c>
      <c r="C18" s="0" t="inlineStr">
        <is>
          <t>Fleet Men's Polo</t>
        </is>
      </c>
      <c r="D18" s="0" t="inlineStr">
        <is>
          <t>'139362</t>
        </is>
      </c>
      <c r="E18" s="0" t="inlineStr">
        <is>
          <t>DRK FLEET M RL:139362C-L</t>
        </is>
      </c>
      <c r="F18" s="0" t="inlineStr">
        <is>
          <t>'817139362066</t>
        </is>
      </c>
      <c r="G18" s="0" t="inlineStr">
        <is>
          <t>MENS</t>
        </is>
      </c>
      <c r="H18" s="0" t="inlineStr">
        <is>
          <t>L</t>
        </is>
      </c>
      <c r="I18" s="0">
        <v>49.99</v>
      </c>
      <c r="J18" s="0">
        <v>1</v>
      </c>
    </row>
    <row r="19" spans="1:10" customHeight="0">
      <c r="A19" s="0">
        <f>HYPERLINK("https://dl.dropboxusercontent.com/scl/fi/a8jrl58xph2ojq6duike5/fleet-139362-tn.jpg?rlkey=y53w3846dy5jfniuvhxbe5zc7&amp;dl=0","Click to download Image")</f>
      </c>
      <c r="B19" s="0">
        <f>HYPERLINK("https://dl.dropboxusercontent.com/scl/fi/d8vomaxff09wo850k860d/mens-polo-size-chartsfleet.jpg?rlkey=l8np6w1qgoutb31rhdh76451h&amp;dl=0","Click to download SizeChart")</f>
      </c>
      <c r="C19" s="0" t="inlineStr">
        <is>
          <t>Fleet Men's Polo</t>
        </is>
      </c>
      <c r="D19" s="0" t="inlineStr">
        <is>
          <t>'139362</t>
        </is>
      </c>
      <c r="E19" s="0" t="inlineStr">
        <is>
          <t>DRK FLEET M RL:139362D-XL</t>
        </is>
      </c>
      <c r="F19" s="0" t="inlineStr">
        <is>
          <t>'817139362073</t>
        </is>
      </c>
      <c r="G19" s="0" t="inlineStr">
        <is>
          <t>MENS</t>
        </is>
      </c>
      <c r="H19" s="0" t="inlineStr">
        <is>
          <t>XL</t>
        </is>
      </c>
      <c r="I19" s="0">
        <v>49.99</v>
      </c>
      <c r="J19" s="0">
        <v>1</v>
      </c>
    </row>
    <row r="20" spans="1:10" customHeight="0">
      <c r="A20" s="0">
        <f>HYPERLINK("https://dl.dropboxusercontent.com/scl/fi/a8jrl58xph2ojq6duike5/fleet-139362-tn.jpg?rlkey=y53w3846dy5jfniuvhxbe5zc7&amp;dl=0","Click to download Image")</f>
      </c>
      <c r="B20" s="0">
        <f>HYPERLINK("https://dl.dropboxusercontent.com/scl/fi/d8vomaxff09wo850k860d/mens-polo-size-chartsfleet.jpg?rlkey=l8np6w1qgoutb31rhdh76451h&amp;dl=0","Click to download SizeChart")</f>
      </c>
      <c r="C20" s="0" t="inlineStr">
        <is>
          <t>Fleet Men's Polo</t>
        </is>
      </c>
      <c r="D20" s="0" t="inlineStr">
        <is>
          <t>'139362</t>
        </is>
      </c>
      <c r="E20" s="0" t="inlineStr">
        <is>
          <t>DRK FLEET M RL:139362E-2XL</t>
        </is>
      </c>
      <c r="F20" s="0" t="inlineStr">
        <is>
          <t>'817139362080</t>
        </is>
      </c>
      <c r="G20" s="0" t="inlineStr">
        <is>
          <t>MENS</t>
        </is>
      </c>
      <c r="H20" s="0" t="inlineStr">
        <is>
          <t>2XL</t>
        </is>
      </c>
      <c r="I20" s="0">
        <v>51.99</v>
      </c>
      <c r="J20" s="0">
        <v>0</v>
      </c>
    </row>
    <row r="21" spans="1:10" customHeight="0">
      <c r="A21" s="0">
        <f>HYPERLINK("https://dl.dropboxusercontent.com/scl/fi/a8jrl58xph2ojq6duike5/fleet-139362-tn.jpg?rlkey=y53w3846dy5jfniuvhxbe5zc7&amp;dl=0","Click to download Image")</f>
      </c>
      <c r="B21" s="0">
        <f>HYPERLINK("https://dl.dropboxusercontent.com/scl/fi/d8vomaxff09wo850k860d/mens-polo-size-chartsfleet.jpg?rlkey=l8np6w1qgoutb31rhdh76451h&amp;dl=0","Click to download SizeChart")</f>
      </c>
      <c r="C21" s="0" t="inlineStr">
        <is>
          <t>Fleet Men's Polo</t>
        </is>
      </c>
      <c r="D21" s="0" t="inlineStr">
        <is>
          <t>'139362</t>
        </is>
      </c>
      <c r="E21" s="0" t="inlineStr">
        <is>
          <t>DRK FLEET M RL:139362F-3XL</t>
        </is>
      </c>
      <c r="F21" s="0" t="inlineStr">
        <is>
          <t>'817139362097</t>
        </is>
      </c>
      <c r="G21" s="0" t="inlineStr">
        <is>
          <t>MENS</t>
        </is>
      </c>
      <c r="H21" s="0" t="inlineStr">
        <is>
          <t>3XL</t>
        </is>
      </c>
      <c r="I21" s="0">
        <v>51.99</v>
      </c>
      <c r="J21" s="0">
        <v>1</v>
      </c>
    </row>
    <row r="22" spans="1:10" customHeight="0">
      <c r="A22" s="0">
        <f>HYPERLINK("https://dl.dropboxusercontent.com/scl/fi/a8jrl58xph2ojq6duike5/fleet-139362-tn.jpg?rlkey=y53w3846dy5jfniuvhxbe5zc7&amp;dl=0","Click to download Image")</f>
      </c>
      <c r="B22" s="0">
        <f>HYPERLINK("https://dl.dropboxusercontent.com/scl/fi/d8vomaxff09wo850k860d/mens-polo-size-chartsfleet.jpg?rlkey=l8np6w1qgoutb31rhdh76451h&amp;dl=0","Click to download SizeChart")</f>
      </c>
      <c r="C22" s="0" t="inlineStr">
        <is>
          <t>Fleet Men's Polo</t>
        </is>
      </c>
      <c r="D22" s="0" t="inlineStr">
        <is>
          <t>'139362</t>
        </is>
      </c>
      <c r="E22" s="0" t="inlineStr">
        <is>
          <t>DRK FLEET M RL:139362Z-12PK</t>
        </is>
      </c>
      <c r="F22" s="0" t="inlineStr">
        <is>
          <t>'817139362998</t>
        </is>
      </c>
      <c r="G22" s="0" t="inlineStr">
        <is>
          <t>MENS</t>
        </is>
      </c>
      <c r="H22" s="0" t="inlineStr">
        <is>
          <t>12 PACK</t>
        </is>
      </c>
      <c r="I22" s="0">
        <v>486</v>
      </c>
      <c r="J22" s="0">
        <v>0</v>
      </c>
    </row>
    <row r="23" spans="1:10" customHeight="0">
      <c r="A23" s="0">
        <f>HYPERLINK("https://dl.dropboxusercontent.com/scl/fi/p587ls21f4d2ay8dfwg50/blaise-139252-f.jpg?rlkey=ebd6q4srrq1xgo6wj7ohh2srs&amp;dl=0","Click to download Image")</f>
      </c>
      <c r="B23" s="0">
        <f>HYPERLINK("https://dl.dropboxusercontent.com/scl/fi/ew346f5my3kgzlnl1vptn/mens-pullover-size-chartsblaise.jpg?rlkey=36zlrkb81qdyuzkp9dpwr4b63&amp;dl=0","Click to download SizeChart")</f>
      </c>
      <c r="C23" s="0" t="inlineStr">
        <is>
          <t>Blaise Men's Pullover</t>
        </is>
      </c>
      <c r="D23" s="0" t="inlineStr">
        <is>
          <t>'139252</t>
        </is>
      </c>
      <c r="E23" s="0" t="inlineStr">
        <is>
          <t>DRK BLAISE M RL:139252A-S</t>
        </is>
      </c>
      <c r="F23" s="0" t="inlineStr">
        <is>
          <t>'817139252046</t>
        </is>
      </c>
      <c r="G23" s="0" t="inlineStr">
        <is>
          <t>MENS</t>
        </is>
      </c>
      <c r="H23" s="0" t="inlineStr">
        <is>
          <t>S</t>
        </is>
      </c>
      <c r="I23" s="0">
        <v>59.99</v>
      </c>
      <c r="J23" s="0">
        <v>3</v>
      </c>
    </row>
    <row r="24" spans="1:10" customHeight="0">
      <c r="A24" s="0">
        <f>HYPERLINK("https://dl.dropboxusercontent.com/scl/fi/p587ls21f4d2ay8dfwg50/blaise-139252-f.jpg?rlkey=ebd6q4srrq1xgo6wj7ohh2srs&amp;dl=0","Click to download Image")</f>
      </c>
      <c r="B24" s="0">
        <f>HYPERLINK("https://dl.dropboxusercontent.com/scl/fi/ew346f5my3kgzlnl1vptn/mens-pullover-size-chartsblaise.jpg?rlkey=36zlrkb81qdyuzkp9dpwr4b63&amp;dl=0","Click to download SizeChart")</f>
      </c>
      <c r="C24" s="0" t="inlineStr">
        <is>
          <t>Blaise Men's Pullover</t>
        </is>
      </c>
      <c r="D24" s="0" t="inlineStr">
        <is>
          <t>'139252</t>
        </is>
      </c>
      <c r="E24" s="0" t="inlineStr">
        <is>
          <t>DRK BLAISE M RL:139252B-M</t>
        </is>
      </c>
      <c r="F24" s="0" t="inlineStr">
        <is>
          <t>'817139252053</t>
        </is>
      </c>
      <c r="G24" s="0" t="inlineStr">
        <is>
          <t>MENS</t>
        </is>
      </c>
      <c r="H24" s="0" t="inlineStr">
        <is>
          <t>M</t>
        </is>
      </c>
      <c r="I24" s="0">
        <v>59.99</v>
      </c>
      <c r="J24" s="0">
        <v>5</v>
      </c>
    </row>
    <row r="25" spans="1:10" customHeight="0">
      <c r="A25" s="0">
        <f>HYPERLINK("https://dl.dropboxusercontent.com/scl/fi/p587ls21f4d2ay8dfwg50/blaise-139252-f.jpg?rlkey=ebd6q4srrq1xgo6wj7ohh2srs&amp;dl=0","Click to download Image")</f>
      </c>
      <c r="B25" s="0">
        <f>HYPERLINK("https://dl.dropboxusercontent.com/scl/fi/ew346f5my3kgzlnl1vptn/mens-pullover-size-chartsblaise.jpg?rlkey=36zlrkb81qdyuzkp9dpwr4b63&amp;dl=0","Click to download SizeChart")</f>
      </c>
      <c r="C25" s="0" t="inlineStr">
        <is>
          <t>Blaise Men's Pullover</t>
        </is>
      </c>
      <c r="D25" s="0" t="inlineStr">
        <is>
          <t>'139252</t>
        </is>
      </c>
      <c r="E25" s="0" t="inlineStr">
        <is>
          <t>DRK BLAISE M RL:139252C-L</t>
        </is>
      </c>
      <c r="F25" s="0" t="inlineStr">
        <is>
          <t>'817139252060</t>
        </is>
      </c>
      <c r="G25" s="0" t="inlineStr">
        <is>
          <t>MENS</t>
        </is>
      </c>
      <c r="H25" s="0" t="inlineStr">
        <is>
          <t>L</t>
        </is>
      </c>
      <c r="I25" s="0">
        <v>59.99</v>
      </c>
      <c r="J25" s="0">
        <v>8</v>
      </c>
    </row>
    <row r="26" spans="1:10" customHeight="0">
      <c r="A26" s="0">
        <f>HYPERLINK("https://dl.dropboxusercontent.com/scl/fi/p587ls21f4d2ay8dfwg50/blaise-139252-f.jpg?rlkey=ebd6q4srrq1xgo6wj7ohh2srs&amp;dl=0","Click to download Image")</f>
      </c>
      <c r="B26" s="0">
        <f>HYPERLINK("https://dl.dropboxusercontent.com/scl/fi/ew346f5my3kgzlnl1vptn/mens-pullover-size-chartsblaise.jpg?rlkey=36zlrkb81qdyuzkp9dpwr4b63&amp;dl=0","Click to download SizeChart")</f>
      </c>
      <c r="C26" s="0" t="inlineStr">
        <is>
          <t>Blaise Men's Pullover</t>
        </is>
      </c>
      <c r="D26" s="0" t="inlineStr">
        <is>
          <t>'139252</t>
        </is>
      </c>
      <c r="E26" s="0" t="inlineStr">
        <is>
          <t>DRK BLAISE M RL:139252D-XL</t>
        </is>
      </c>
      <c r="F26" s="0" t="inlineStr">
        <is>
          <t>'817139252077</t>
        </is>
      </c>
      <c r="G26" s="0" t="inlineStr">
        <is>
          <t>MENS</t>
        </is>
      </c>
      <c r="H26" s="0" t="inlineStr">
        <is>
          <t>XL</t>
        </is>
      </c>
      <c r="I26" s="0">
        <v>59.99</v>
      </c>
      <c r="J26" s="0">
        <v>8</v>
      </c>
    </row>
    <row r="27" spans="1:10" customHeight="0">
      <c r="A27" s="0">
        <f>HYPERLINK("https://dl.dropboxusercontent.com/scl/fi/p587ls21f4d2ay8dfwg50/blaise-139252-f.jpg?rlkey=ebd6q4srrq1xgo6wj7ohh2srs&amp;dl=0","Click to download Image")</f>
      </c>
      <c r="B27" s="0">
        <f>HYPERLINK("https://dl.dropboxusercontent.com/scl/fi/ew346f5my3kgzlnl1vptn/mens-pullover-size-chartsblaise.jpg?rlkey=36zlrkb81qdyuzkp9dpwr4b63&amp;dl=0","Click to download SizeChart")</f>
      </c>
      <c r="C27" s="0" t="inlineStr">
        <is>
          <t>Blaise Men's Pullover</t>
        </is>
      </c>
      <c r="D27" s="0" t="inlineStr">
        <is>
          <t>'139252</t>
        </is>
      </c>
      <c r="E27" s="0" t="inlineStr">
        <is>
          <t>DRK BLAISE M RL:139252E-2XL</t>
        </is>
      </c>
      <c r="F27" s="0" t="inlineStr">
        <is>
          <t>'817139252084</t>
        </is>
      </c>
      <c r="G27" s="0" t="inlineStr">
        <is>
          <t>MENS</t>
        </is>
      </c>
      <c r="H27" s="0" t="inlineStr">
        <is>
          <t>2XL</t>
        </is>
      </c>
      <c r="I27" s="0">
        <v>59.99</v>
      </c>
      <c r="J27" s="0">
        <v>5</v>
      </c>
    </row>
    <row r="28" spans="1:10" customHeight="0">
      <c r="A28" s="0">
        <f>HYPERLINK("https://dl.dropboxusercontent.com/scl/fi/p587ls21f4d2ay8dfwg50/blaise-139252-f.jpg?rlkey=ebd6q4srrq1xgo6wj7ohh2srs&amp;dl=0","Click to download Image")</f>
      </c>
      <c r="B28" s="0">
        <f>HYPERLINK("https://dl.dropboxusercontent.com/scl/fi/ew346f5my3kgzlnl1vptn/mens-pullover-size-chartsblaise.jpg?rlkey=36zlrkb81qdyuzkp9dpwr4b63&amp;dl=0","Click to download SizeChart")</f>
      </c>
      <c r="C28" s="0" t="inlineStr">
        <is>
          <t>Blaise Men's Pullover</t>
        </is>
      </c>
      <c r="D28" s="0" t="inlineStr">
        <is>
          <t>'139252</t>
        </is>
      </c>
      <c r="E28" s="0" t="inlineStr">
        <is>
          <t>DRK BLAISE M RL:139252F-3XL</t>
        </is>
      </c>
      <c r="F28" s="0" t="inlineStr">
        <is>
          <t>'817139252091</t>
        </is>
      </c>
      <c r="G28" s="0" t="inlineStr">
        <is>
          <t>MENS</t>
        </is>
      </c>
      <c r="H28" s="0" t="inlineStr">
        <is>
          <t>3XL</t>
        </is>
      </c>
      <c r="I28" s="0">
        <v>59.99</v>
      </c>
      <c r="J28" s="0">
        <v>2</v>
      </c>
    </row>
    <row r="29" spans="1:10" customHeight="0">
      <c r="A29" s="0">
        <f>HYPERLINK("https://dl.dropboxusercontent.com/scl/fi/p587ls21f4d2ay8dfwg50/blaise-139252-f.jpg?rlkey=ebd6q4srrq1xgo6wj7ohh2srs&amp;dl=0","Click to download Image")</f>
      </c>
      <c r="B29" s="0">
        <f>HYPERLINK("https://dl.dropboxusercontent.com/scl/fi/ew346f5my3kgzlnl1vptn/mens-pullover-size-chartsblaise.jpg?rlkey=36zlrkb81qdyuzkp9dpwr4b63&amp;dl=0","Click to download SizeChart")</f>
      </c>
      <c r="C29" s="0" t="inlineStr">
        <is>
          <t>Blaise Men's Pullover</t>
        </is>
      </c>
      <c r="D29" s="0" t="inlineStr">
        <is>
          <t>'139252</t>
        </is>
      </c>
      <c r="E29" s="0" t="inlineStr">
        <is>
          <t>DRK BLAISE M RL:139252Z-12PK</t>
        </is>
      </c>
      <c r="F29" s="0" t="inlineStr">
        <is>
          <t>'817139252992</t>
        </is>
      </c>
      <c r="G29" s="0" t="inlineStr">
        <is>
          <t>MENS</t>
        </is>
      </c>
      <c r="H29" s="0" t="inlineStr">
        <is>
          <t>12 PACK</t>
        </is>
      </c>
      <c r="I29" s="0">
        <v>582</v>
      </c>
      <c r="J29" s="0">
        <v>0</v>
      </c>
    </row>
    <row r="30" spans="1:10" customHeight="0">
      <c r="A30" s="0">
        <f>HYPERLINK("https://dl.dropboxusercontent.com/scl/fi/av6c2udtla9n9vb77llva/reign-138309-tn.jpg?rlkey=1j8kl5ckyca40rnyn2fl3dcd2&amp;dl=0","Click to download Image")</f>
      </c>
      <c r="B30" s="0">
        <f>HYPERLINK("https://dl.dropboxusercontent.com/scl/fi/x89aq0rsaffti6v6ks518/mens-hoodie-size-chartsreign.jpg?rlkey=50ui1nxg8wt782mk41gl38hlu&amp;dl=0","Click to download SizeChart")</f>
      </c>
      <c r="C30" s="0" t="inlineStr">
        <is>
          <t>Reign Men's Hoodie</t>
        </is>
      </c>
      <c r="D30" s="0" t="inlineStr">
        <is>
          <t>'138309</t>
        </is>
      </c>
      <c r="E30" s="0" t="inlineStr">
        <is>
          <t>DRK REIGN M RL:138309A-S</t>
        </is>
      </c>
      <c r="F30" s="0" t="inlineStr">
        <is>
          <t>'817138309048</t>
        </is>
      </c>
      <c r="G30" s="0" t="inlineStr">
        <is>
          <t>MENS</t>
        </is>
      </c>
      <c r="H30" s="0" t="inlineStr">
        <is>
          <t>S</t>
        </is>
      </c>
      <c r="I30" s="0">
        <v>59.99</v>
      </c>
      <c r="J30" s="0">
        <v>2</v>
      </c>
    </row>
    <row r="31" spans="1:10" customHeight="0">
      <c r="A31" s="0">
        <f>HYPERLINK("https://dl.dropboxusercontent.com/scl/fi/av6c2udtla9n9vb77llva/reign-138309-tn.jpg?rlkey=1j8kl5ckyca40rnyn2fl3dcd2&amp;dl=0","Click to download Image")</f>
      </c>
      <c r="B31" s="0">
        <f>HYPERLINK("https://dl.dropboxusercontent.com/scl/fi/x89aq0rsaffti6v6ks518/mens-hoodie-size-chartsreign.jpg?rlkey=50ui1nxg8wt782mk41gl38hlu&amp;dl=0","Click to download SizeChart")</f>
      </c>
      <c r="C31" s="0" t="inlineStr">
        <is>
          <t>Reign Men's Hoodie</t>
        </is>
      </c>
      <c r="D31" s="0" t="inlineStr">
        <is>
          <t>'138309</t>
        </is>
      </c>
      <c r="E31" s="0" t="inlineStr">
        <is>
          <t>DRK REIGN M RL:138309B-M</t>
        </is>
      </c>
      <c r="F31" s="0" t="inlineStr">
        <is>
          <t>'817138309055</t>
        </is>
      </c>
      <c r="G31" s="0" t="inlineStr">
        <is>
          <t>MENS</t>
        </is>
      </c>
      <c r="H31" s="0" t="inlineStr">
        <is>
          <t>M</t>
        </is>
      </c>
      <c r="I31" s="0">
        <v>59.99</v>
      </c>
      <c r="J31" s="0">
        <v>4</v>
      </c>
    </row>
    <row r="32" spans="1:10" customHeight="0">
      <c r="A32" s="0">
        <f>HYPERLINK("https://dl.dropboxusercontent.com/scl/fi/av6c2udtla9n9vb77llva/reign-138309-tn.jpg?rlkey=1j8kl5ckyca40rnyn2fl3dcd2&amp;dl=0","Click to download Image")</f>
      </c>
      <c r="B32" s="0">
        <f>HYPERLINK("https://dl.dropboxusercontent.com/scl/fi/x89aq0rsaffti6v6ks518/mens-hoodie-size-chartsreign.jpg?rlkey=50ui1nxg8wt782mk41gl38hlu&amp;dl=0","Click to download SizeChart")</f>
      </c>
      <c r="C32" s="0" t="inlineStr">
        <is>
          <t>Reign Men's Hoodie</t>
        </is>
      </c>
      <c r="D32" s="0" t="inlineStr">
        <is>
          <t>'138309</t>
        </is>
      </c>
      <c r="E32" s="0" t="inlineStr">
        <is>
          <t>DRK REIGN M RL:138309C-L</t>
        </is>
      </c>
      <c r="F32" s="0" t="inlineStr">
        <is>
          <t>'817138309062</t>
        </is>
      </c>
      <c r="G32" s="0" t="inlineStr">
        <is>
          <t>MENS</t>
        </is>
      </c>
      <c r="H32" s="0" t="inlineStr">
        <is>
          <t>L</t>
        </is>
      </c>
      <c r="I32" s="0">
        <v>59.99</v>
      </c>
      <c r="J32" s="0">
        <v>4</v>
      </c>
    </row>
    <row r="33" spans="1:10" customHeight="0">
      <c r="A33" s="0">
        <f>HYPERLINK("https://dl.dropboxusercontent.com/scl/fi/av6c2udtla9n9vb77llva/reign-138309-tn.jpg?rlkey=1j8kl5ckyca40rnyn2fl3dcd2&amp;dl=0","Click to download Image")</f>
      </c>
      <c r="B33" s="0">
        <f>HYPERLINK("https://dl.dropboxusercontent.com/scl/fi/x89aq0rsaffti6v6ks518/mens-hoodie-size-chartsreign.jpg?rlkey=50ui1nxg8wt782mk41gl38hlu&amp;dl=0","Click to download SizeChart")</f>
      </c>
      <c r="C33" s="0" t="inlineStr">
        <is>
          <t>Reign Men's Hoodie</t>
        </is>
      </c>
      <c r="D33" s="0" t="inlineStr">
        <is>
          <t>'138309</t>
        </is>
      </c>
      <c r="E33" s="0" t="inlineStr">
        <is>
          <t>DRK REIGN M RL:138309D-XL</t>
        </is>
      </c>
      <c r="F33" s="0" t="inlineStr">
        <is>
          <t>'817138309079</t>
        </is>
      </c>
      <c r="G33" s="0" t="inlineStr">
        <is>
          <t>MENS</t>
        </is>
      </c>
      <c r="H33" s="0" t="inlineStr">
        <is>
          <t>XL</t>
        </is>
      </c>
      <c r="I33" s="0">
        <v>59.99</v>
      </c>
      <c r="J33" s="0">
        <v>8</v>
      </c>
    </row>
    <row r="34" spans="1:10" customHeight="0">
      <c r="A34" s="0">
        <f>HYPERLINK("https://dl.dropboxusercontent.com/scl/fi/av6c2udtla9n9vb77llva/reign-138309-tn.jpg?rlkey=1j8kl5ckyca40rnyn2fl3dcd2&amp;dl=0","Click to download Image")</f>
      </c>
      <c r="B34" s="0">
        <f>HYPERLINK("https://dl.dropboxusercontent.com/scl/fi/x89aq0rsaffti6v6ks518/mens-hoodie-size-chartsreign.jpg?rlkey=50ui1nxg8wt782mk41gl38hlu&amp;dl=0","Click to download SizeChart")</f>
      </c>
      <c r="C34" s="0" t="inlineStr">
        <is>
          <t>Reign Men's Hoodie</t>
        </is>
      </c>
      <c r="D34" s="0" t="inlineStr">
        <is>
          <t>'138309</t>
        </is>
      </c>
      <c r="E34" s="0" t="inlineStr">
        <is>
          <t>DRK REIGN M RL:138309E-2XL</t>
        </is>
      </c>
      <c r="F34" s="0" t="inlineStr">
        <is>
          <t>'817138309086</t>
        </is>
      </c>
      <c r="G34" s="0" t="inlineStr">
        <is>
          <t>MENS</t>
        </is>
      </c>
      <c r="H34" s="0" t="inlineStr">
        <is>
          <t>2XL</t>
        </is>
      </c>
      <c r="I34" s="0">
        <v>59.99</v>
      </c>
      <c r="J34" s="0">
        <v>3</v>
      </c>
    </row>
    <row r="35" spans="1:10" customHeight="0">
      <c r="A35" s="0">
        <f>HYPERLINK("https://dl.dropboxusercontent.com/scl/fi/av6c2udtla9n9vb77llva/reign-138309-tn.jpg?rlkey=1j8kl5ckyca40rnyn2fl3dcd2&amp;dl=0","Click to download Image")</f>
      </c>
      <c r="B35" s="0">
        <f>HYPERLINK("https://dl.dropboxusercontent.com/scl/fi/x89aq0rsaffti6v6ks518/mens-hoodie-size-chartsreign.jpg?rlkey=50ui1nxg8wt782mk41gl38hlu&amp;dl=0","Click to download SizeChart")</f>
      </c>
      <c r="C35" s="0" t="inlineStr">
        <is>
          <t>Reign Men's Hoodie</t>
        </is>
      </c>
      <c r="D35" s="0" t="inlineStr">
        <is>
          <t>'138309</t>
        </is>
      </c>
      <c r="E35" s="0" t="inlineStr">
        <is>
          <t>DRK REIGN M RL:138309F-3XL</t>
        </is>
      </c>
      <c r="F35" s="0" t="inlineStr">
        <is>
          <t>'817138309093</t>
        </is>
      </c>
      <c r="G35" s="0" t="inlineStr">
        <is>
          <t>MENS</t>
        </is>
      </c>
      <c r="H35" s="0" t="inlineStr">
        <is>
          <t>3XL</t>
        </is>
      </c>
      <c r="I35" s="0">
        <v>59.99</v>
      </c>
      <c r="J35" s="0">
        <v>2</v>
      </c>
    </row>
    <row r="36" spans="1:10" customHeight="0">
      <c r="A36" s="0">
        <f>HYPERLINK("https://dl.dropboxusercontent.com/scl/fi/av6c2udtla9n9vb77llva/reign-138309-tn.jpg?rlkey=1j8kl5ckyca40rnyn2fl3dcd2&amp;dl=0","Click to download Image")</f>
      </c>
      <c r="B36" s="0">
        <f>HYPERLINK("https://dl.dropboxusercontent.com/scl/fi/x89aq0rsaffti6v6ks518/mens-hoodie-size-chartsreign.jpg?rlkey=50ui1nxg8wt782mk41gl38hlu&amp;dl=0","Click to download SizeChart")</f>
      </c>
      <c r="C36" s="0" t="inlineStr">
        <is>
          <t>Reign Men's Hoodie</t>
        </is>
      </c>
      <c r="D36" s="0" t="inlineStr">
        <is>
          <t>'138309</t>
        </is>
      </c>
      <c r="E36" s="0" t="inlineStr">
        <is>
          <t>DRK REIGN M RL:138309Z-12PK</t>
        </is>
      </c>
      <c r="F36" s="0" t="inlineStr">
        <is>
          <t>'817138309994</t>
        </is>
      </c>
      <c r="G36" s="0" t="inlineStr">
        <is>
          <t>MENS</t>
        </is>
      </c>
      <c r="H36" s="0" t="inlineStr">
        <is>
          <t>12 PACK</t>
        </is>
      </c>
      <c r="I36" s="0">
        <v>582</v>
      </c>
      <c r="J36" s="0">
        <v>0</v>
      </c>
    </row>
    <row r="37" spans="1:10" customHeight="0">
      <c r="A37" s="0">
        <f>HYPERLINK("https://dl.dropboxusercontent.com/scl/fi/mw8e0q2zq1t20nbt6hbzm/william-139295-tn.jpg?rlkey=ghbhvcswna78e0q375ydd9cyl&amp;dl=0","Click to download Image")</f>
      </c>
      <c r="B37" s="0">
        <f>HYPERLINK("https://dl.dropboxusercontent.com/scl/fi/ixjnm3shbpmo827bttk7o/mens-jackets-size-chartswilliam.jpg?rlkey=3ao81llzkz6jgoc7bsicdxpzc&amp;dl=0","Click to download SizeChart")</f>
      </c>
      <c r="C37" s="0" t="inlineStr">
        <is>
          <t>William Men's Jacket</t>
        </is>
      </c>
      <c r="D37" s="0" t="inlineStr">
        <is>
          <t>'139295</t>
        </is>
      </c>
      <c r="E37" s="0" t="inlineStr">
        <is>
          <t>DRK WILLIA M BK:139295A-S</t>
        </is>
      </c>
      <c r="F37" s="0" t="inlineStr">
        <is>
          <t>'817139295043</t>
        </is>
      </c>
      <c r="G37" s="0" t="inlineStr">
        <is>
          <t>MENS</t>
        </is>
      </c>
      <c r="H37" s="0" t="inlineStr">
        <is>
          <t>S</t>
        </is>
      </c>
      <c r="I37" s="0">
        <v>109.99</v>
      </c>
      <c r="J37" s="0">
        <v>3</v>
      </c>
    </row>
    <row r="38" spans="1:10" customHeight="0">
      <c r="A38" s="0">
        <f>HYPERLINK("https://dl.dropboxusercontent.com/scl/fi/mw8e0q2zq1t20nbt6hbzm/william-139295-tn.jpg?rlkey=ghbhvcswna78e0q375ydd9cyl&amp;dl=0","Click to download Image")</f>
      </c>
      <c r="B38" s="0">
        <f>HYPERLINK("https://dl.dropboxusercontent.com/scl/fi/ixjnm3shbpmo827bttk7o/mens-jackets-size-chartswilliam.jpg?rlkey=3ao81llzkz6jgoc7bsicdxpzc&amp;dl=0","Click to download SizeChart")</f>
      </c>
      <c r="C38" s="0" t="inlineStr">
        <is>
          <t>William Men's Jacket</t>
        </is>
      </c>
      <c r="D38" s="0" t="inlineStr">
        <is>
          <t>'139295</t>
        </is>
      </c>
      <c r="E38" s="0" t="inlineStr">
        <is>
          <t>DRK WILLIA M BK:139295B-M</t>
        </is>
      </c>
      <c r="F38" s="0" t="inlineStr">
        <is>
          <t>'817139295050</t>
        </is>
      </c>
      <c r="G38" s="0" t="inlineStr">
        <is>
          <t>MENS</t>
        </is>
      </c>
      <c r="H38" s="0" t="inlineStr">
        <is>
          <t>M</t>
        </is>
      </c>
      <c r="I38" s="0">
        <v>109.99</v>
      </c>
      <c r="J38" s="0">
        <v>6</v>
      </c>
    </row>
    <row r="39" spans="1:10" customHeight="0">
      <c r="A39" s="0">
        <f>HYPERLINK("https://dl.dropboxusercontent.com/scl/fi/mw8e0q2zq1t20nbt6hbzm/william-139295-tn.jpg?rlkey=ghbhvcswna78e0q375ydd9cyl&amp;dl=0","Click to download Image")</f>
      </c>
      <c r="B39" s="0">
        <f>HYPERLINK("https://dl.dropboxusercontent.com/scl/fi/ixjnm3shbpmo827bttk7o/mens-jackets-size-chartswilliam.jpg?rlkey=3ao81llzkz6jgoc7bsicdxpzc&amp;dl=0","Click to download SizeChart")</f>
      </c>
      <c r="C39" s="0" t="inlineStr">
        <is>
          <t>William Men's Jacket</t>
        </is>
      </c>
      <c r="D39" s="0" t="inlineStr">
        <is>
          <t>'139295</t>
        </is>
      </c>
      <c r="E39" s="0" t="inlineStr">
        <is>
          <t>DRK WILLIA M BK:139295C-L</t>
        </is>
      </c>
      <c r="F39" s="0" t="inlineStr">
        <is>
          <t>'817139295067</t>
        </is>
      </c>
      <c r="G39" s="0" t="inlineStr">
        <is>
          <t>MENS</t>
        </is>
      </c>
      <c r="H39" s="0" t="inlineStr">
        <is>
          <t>L</t>
        </is>
      </c>
      <c r="I39" s="0">
        <v>109.99</v>
      </c>
      <c r="J39" s="0">
        <v>9</v>
      </c>
    </row>
    <row r="40" spans="1:10" customHeight="0">
      <c r="A40" s="0">
        <f>HYPERLINK("https://dl.dropboxusercontent.com/scl/fi/mw8e0q2zq1t20nbt6hbzm/william-139295-tn.jpg?rlkey=ghbhvcswna78e0q375ydd9cyl&amp;dl=0","Click to download Image")</f>
      </c>
      <c r="B40" s="0">
        <f>HYPERLINK("https://dl.dropboxusercontent.com/scl/fi/ixjnm3shbpmo827bttk7o/mens-jackets-size-chartswilliam.jpg?rlkey=3ao81llzkz6jgoc7bsicdxpzc&amp;dl=0","Click to download SizeChart")</f>
      </c>
      <c r="C40" s="0" t="inlineStr">
        <is>
          <t>William Men's Jacket</t>
        </is>
      </c>
      <c r="D40" s="0" t="inlineStr">
        <is>
          <t>'139295</t>
        </is>
      </c>
      <c r="E40" s="0" t="inlineStr">
        <is>
          <t>DRK WILLIA M BK:139295D-XL</t>
        </is>
      </c>
      <c r="F40" s="0" t="inlineStr">
        <is>
          <t>'817139295074</t>
        </is>
      </c>
      <c r="G40" s="0" t="inlineStr">
        <is>
          <t>MENS</t>
        </is>
      </c>
      <c r="H40" s="0" t="inlineStr">
        <is>
          <t>XL</t>
        </is>
      </c>
      <c r="I40" s="0">
        <v>109.99</v>
      </c>
      <c r="J40" s="0">
        <v>9</v>
      </c>
    </row>
    <row r="41" spans="1:10" customHeight="0">
      <c r="A41" s="0">
        <f>HYPERLINK("https://dl.dropboxusercontent.com/scl/fi/mw8e0q2zq1t20nbt6hbzm/william-139295-tn.jpg?rlkey=ghbhvcswna78e0q375ydd9cyl&amp;dl=0","Click to download Image")</f>
      </c>
      <c r="B41" s="0">
        <f>HYPERLINK("https://dl.dropboxusercontent.com/scl/fi/ixjnm3shbpmo827bttk7o/mens-jackets-size-chartswilliam.jpg?rlkey=3ao81llzkz6jgoc7bsicdxpzc&amp;dl=0","Click to download SizeChart")</f>
      </c>
      <c r="C41" s="0" t="inlineStr">
        <is>
          <t>William Men's Jacket</t>
        </is>
      </c>
      <c r="D41" s="0" t="inlineStr">
        <is>
          <t>'139295</t>
        </is>
      </c>
      <c r="E41" s="0" t="inlineStr">
        <is>
          <t>DRK WILLIA M BK:139295E-2XL</t>
        </is>
      </c>
      <c r="F41" s="0" t="inlineStr">
        <is>
          <t>'817139295081</t>
        </is>
      </c>
      <c r="G41" s="0" t="inlineStr">
        <is>
          <t>MENS</t>
        </is>
      </c>
      <c r="H41" s="0" t="inlineStr">
        <is>
          <t>2XL</t>
        </is>
      </c>
      <c r="I41" s="0">
        <v>111.99</v>
      </c>
      <c r="J41" s="0">
        <v>7</v>
      </c>
    </row>
    <row r="42" spans="1:10" customHeight="0">
      <c r="A42" s="0">
        <f>HYPERLINK("https://dl.dropboxusercontent.com/scl/fi/mw8e0q2zq1t20nbt6hbzm/william-139295-tn.jpg?rlkey=ghbhvcswna78e0q375ydd9cyl&amp;dl=0","Click to download Image")</f>
      </c>
      <c r="B42" s="0">
        <f>HYPERLINK("https://dl.dropboxusercontent.com/scl/fi/ixjnm3shbpmo827bttk7o/mens-jackets-size-chartswilliam.jpg?rlkey=3ao81llzkz6jgoc7bsicdxpzc&amp;dl=0","Click to download SizeChart")</f>
      </c>
      <c r="C42" s="0" t="inlineStr">
        <is>
          <t>William Men's Jacket</t>
        </is>
      </c>
      <c r="D42" s="0" t="inlineStr">
        <is>
          <t>'139295</t>
        </is>
      </c>
      <c r="E42" s="0" t="inlineStr">
        <is>
          <t>DRK WILLIA M BK:139295F-3XL</t>
        </is>
      </c>
      <c r="F42" s="0" t="inlineStr">
        <is>
          <t>'817139295098</t>
        </is>
      </c>
      <c r="G42" s="0" t="inlineStr">
        <is>
          <t>MENS</t>
        </is>
      </c>
      <c r="H42" s="0" t="inlineStr">
        <is>
          <t>3XL</t>
        </is>
      </c>
      <c r="I42" s="0">
        <v>111.99</v>
      </c>
      <c r="J42" s="0">
        <v>3</v>
      </c>
    </row>
    <row r="43" spans="1:10" customHeight="0">
      <c r="A43" s="0">
        <f>HYPERLINK("https://dl.dropboxusercontent.com/scl/fi/mw8e0q2zq1t20nbt6hbzm/william-139295-tn.jpg?rlkey=ghbhvcswna78e0q375ydd9cyl&amp;dl=0","Click to download Image")</f>
      </c>
      <c r="B43" s="0">
        <f>HYPERLINK("https://dl.dropboxusercontent.com/scl/fi/ixjnm3shbpmo827bttk7o/mens-jackets-size-chartswilliam.jpg?rlkey=3ao81llzkz6jgoc7bsicdxpzc&amp;dl=0","Click to download SizeChart")</f>
      </c>
      <c r="C43" s="0" t="inlineStr">
        <is>
          <t>William Men's Jacket</t>
        </is>
      </c>
      <c r="D43" s="0" t="inlineStr">
        <is>
          <t>'139295</t>
        </is>
      </c>
      <c r="E43" s="0" t="inlineStr">
        <is>
          <t>DRK WILLIA M BK:139295Z-12PK</t>
        </is>
      </c>
      <c r="F43" s="0" t="inlineStr">
        <is>
          <t>'817139295999</t>
        </is>
      </c>
      <c r="G43" s="0" t="inlineStr">
        <is>
          <t>MENS</t>
        </is>
      </c>
      <c r="H43" s="0" t="inlineStr">
        <is>
          <t>12 PACK</t>
        </is>
      </c>
      <c r="I43" s="0">
        <v>1052.4</v>
      </c>
      <c r="J43" s="0">
        <v>0</v>
      </c>
    </row>
    <row r="44" spans="1:10" customHeight="0">
      <c r="A44" s="0">
        <f>HYPERLINK("https://dl.dropboxusercontent.com/scl/fi/x2gyu7lki1raku4fuuxfp/callatf17993.jpg?rlkey=ko90pv2a4hl41xhc8hwqjlwlh&amp;dl=0","Click to download Image")</f>
      </c>
      <c r="B44" s="0">
        <f>HYPERLINK("https://dl.dropboxusercontent.com/scl/fi/ctdrk3kuetdnf8f6fk78r/womens-t-shirt-size-chartscalla.jpg?rlkey=h1cgt3op9i7268irt02oqbua1&amp;dl=0","Click to download SizeChart")</f>
      </c>
      <c r="C44" s="0" t="inlineStr">
        <is>
          <t>Calla Women's Long Sleeve T-Shirt</t>
        </is>
      </c>
      <c r="D44" s="0" t="inlineStr">
        <is>
          <t>'137391</t>
        </is>
      </c>
      <c r="E44" s="0" t="inlineStr">
        <is>
          <t>DRK CALLA W RL:137391A-S</t>
        </is>
      </c>
      <c r="F44" s="0" t="inlineStr">
        <is>
          <t>'817137391044</t>
        </is>
      </c>
      <c r="G44" s="0" t="inlineStr">
        <is>
          <t>WOMENS</t>
        </is>
      </c>
      <c r="H44" s="0" t="inlineStr">
        <is>
          <t>S</t>
        </is>
      </c>
      <c r="I44" s="0">
        <v>36.99</v>
      </c>
      <c r="J44" s="0">
        <v>4</v>
      </c>
    </row>
    <row r="45" spans="1:10" customHeight="0">
      <c r="A45" s="0">
        <f>HYPERLINK("https://dl.dropboxusercontent.com/scl/fi/x2gyu7lki1raku4fuuxfp/callatf17993.jpg?rlkey=ko90pv2a4hl41xhc8hwqjlwlh&amp;dl=0","Click to download Image")</f>
      </c>
      <c r="B45" s="0">
        <f>HYPERLINK("https://dl.dropboxusercontent.com/scl/fi/ctdrk3kuetdnf8f6fk78r/womens-t-shirt-size-chartscalla.jpg?rlkey=h1cgt3op9i7268irt02oqbua1&amp;dl=0","Click to download SizeChart")</f>
      </c>
      <c r="C45" s="0" t="inlineStr">
        <is>
          <t>Calla Women's Long Sleeve T-Shirt</t>
        </is>
      </c>
      <c r="D45" s="0" t="inlineStr">
        <is>
          <t>'137391</t>
        </is>
      </c>
      <c r="E45" s="0" t="inlineStr">
        <is>
          <t>DRK CALLA W RL:137391B-M</t>
        </is>
      </c>
      <c r="F45" s="0" t="inlineStr">
        <is>
          <t>'817137391051</t>
        </is>
      </c>
      <c r="G45" s="0" t="inlineStr">
        <is>
          <t>WOMENS</t>
        </is>
      </c>
      <c r="H45" s="0" t="inlineStr">
        <is>
          <t>M</t>
        </is>
      </c>
      <c r="I45" s="0">
        <v>36.99</v>
      </c>
      <c r="J45" s="0">
        <v>8</v>
      </c>
    </row>
    <row r="46" spans="1:10" customHeight="0">
      <c r="A46" s="0">
        <f>HYPERLINK("https://dl.dropboxusercontent.com/scl/fi/x2gyu7lki1raku4fuuxfp/callatf17993.jpg?rlkey=ko90pv2a4hl41xhc8hwqjlwlh&amp;dl=0","Click to download Image")</f>
      </c>
      <c r="B46" s="0">
        <f>HYPERLINK("https://dl.dropboxusercontent.com/scl/fi/ctdrk3kuetdnf8f6fk78r/womens-t-shirt-size-chartscalla.jpg?rlkey=h1cgt3op9i7268irt02oqbua1&amp;dl=0","Click to download SizeChart")</f>
      </c>
      <c r="C46" s="0" t="inlineStr">
        <is>
          <t>Calla Women's Long Sleeve T-Shirt</t>
        </is>
      </c>
      <c r="D46" s="0" t="inlineStr">
        <is>
          <t>'137391</t>
        </is>
      </c>
      <c r="E46" s="0" t="inlineStr">
        <is>
          <t>DRK CALLA W RL:137391C-L</t>
        </is>
      </c>
      <c r="F46" s="0" t="inlineStr">
        <is>
          <t>'817137391068</t>
        </is>
      </c>
      <c r="G46" s="0" t="inlineStr">
        <is>
          <t>WOMENS</t>
        </is>
      </c>
      <c r="H46" s="0" t="inlineStr">
        <is>
          <t>L</t>
        </is>
      </c>
      <c r="I46" s="0">
        <v>36.99</v>
      </c>
      <c r="J46" s="0">
        <v>7</v>
      </c>
    </row>
    <row r="47" spans="1:10" customHeight="0">
      <c r="A47" s="0">
        <f>HYPERLINK("https://dl.dropboxusercontent.com/scl/fi/x2gyu7lki1raku4fuuxfp/callatf17993.jpg?rlkey=ko90pv2a4hl41xhc8hwqjlwlh&amp;dl=0","Click to download Image")</f>
      </c>
      <c r="B47" s="0">
        <f>HYPERLINK("https://dl.dropboxusercontent.com/scl/fi/ctdrk3kuetdnf8f6fk78r/womens-t-shirt-size-chartscalla.jpg?rlkey=h1cgt3op9i7268irt02oqbua1&amp;dl=0","Click to download SizeChart")</f>
      </c>
      <c r="C47" s="0" t="inlineStr">
        <is>
          <t>Calla Women's Long Sleeve T-Shirt</t>
        </is>
      </c>
      <c r="D47" s="0" t="inlineStr">
        <is>
          <t>'137391</t>
        </is>
      </c>
      <c r="E47" s="0" t="inlineStr">
        <is>
          <t>DRK CALLA W RL:137391D-XL</t>
        </is>
      </c>
      <c r="F47" s="0" t="inlineStr">
        <is>
          <t>'817137391075</t>
        </is>
      </c>
      <c r="G47" s="0" t="inlineStr">
        <is>
          <t>WOMENS</t>
        </is>
      </c>
      <c r="H47" s="0" t="inlineStr">
        <is>
          <t>XL</t>
        </is>
      </c>
      <c r="I47" s="0">
        <v>36.99</v>
      </c>
      <c r="J47" s="0">
        <v>3</v>
      </c>
    </row>
    <row r="48" spans="1:10" customHeight="0">
      <c r="A48" s="0">
        <f>HYPERLINK("https://dl.dropboxusercontent.com/scl/fi/x2gyu7lki1raku4fuuxfp/callatf17993.jpg?rlkey=ko90pv2a4hl41xhc8hwqjlwlh&amp;dl=0","Click to download Image")</f>
      </c>
      <c r="B48" s="0">
        <f>HYPERLINK("https://dl.dropboxusercontent.com/scl/fi/ctdrk3kuetdnf8f6fk78r/womens-t-shirt-size-chartscalla.jpg?rlkey=h1cgt3op9i7268irt02oqbua1&amp;dl=0","Click to download SizeChart")</f>
      </c>
      <c r="C48" s="0" t="inlineStr">
        <is>
          <t>Calla Women's Long Sleeve T-Shirt</t>
        </is>
      </c>
      <c r="D48" s="0" t="inlineStr">
        <is>
          <t>'137391</t>
        </is>
      </c>
      <c r="E48" s="0" t="inlineStr">
        <is>
          <t>DRK CALLA W RL:137391E-2XL</t>
        </is>
      </c>
      <c r="F48" s="0" t="inlineStr">
        <is>
          <t>'817137391082</t>
        </is>
      </c>
      <c r="G48" s="0" t="inlineStr">
        <is>
          <t>WOMENS</t>
        </is>
      </c>
      <c r="H48" s="0" t="inlineStr">
        <is>
          <t>2XL</t>
        </is>
      </c>
      <c r="I48" s="0">
        <v>36.99</v>
      </c>
      <c r="J48" s="0">
        <v>3</v>
      </c>
    </row>
    <row r="49" spans="1:10" customHeight="0">
      <c r="A49" s="0">
        <f>HYPERLINK("https://dl.dropboxusercontent.com/scl/fi/x2gyu7lki1raku4fuuxfp/callatf17993.jpg?rlkey=ko90pv2a4hl41xhc8hwqjlwlh&amp;dl=0","Click to download Image")</f>
      </c>
      <c r="B49" s="0">
        <f>HYPERLINK("https://dl.dropboxusercontent.com/scl/fi/ctdrk3kuetdnf8f6fk78r/womens-t-shirt-size-chartscalla.jpg?rlkey=h1cgt3op9i7268irt02oqbua1&amp;dl=0","Click to download SizeChart")</f>
      </c>
      <c r="C49" s="0" t="inlineStr">
        <is>
          <t>Calla Women's Long Sleeve T-Shirt</t>
        </is>
      </c>
      <c r="D49" s="0" t="inlineStr">
        <is>
          <t>'137391</t>
        </is>
      </c>
      <c r="E49" s="0" t="inlineStr">
        <is>
          <t>DRK CALLA W RL:137391F-3XL</t>
        </is>
      </c>
      <c r="F49" s="0" t="inlineStr">
        <is>
          <t>'817137391099</t>
        </is>
      </c>
      <c r="G49" s="0" t="inlineStr">
        <is>
          <t>WOMENS</t>
        </is>
      </c>
      <c r="H49" s="0" t="inlineStr">
        <is>
          <t>3XL</t>
        </is>
      </c>
      <c r="I49" s="0">
        <v>36.99</v>
      </c>
      <c r="J49" s="0">
        <v>1</v>
      </c>
    </row>
    <row r="50" spans="1:10" customHeight="0">
      <c r="A50" s="0">
        <f>HYPERLINK("https://dl.dropboxusercontent.com/scl/fi/x2gyu7lki1raku4fuuxfp/callatf17993.jpg?rlkey=ko90pv2a4hl41xhc8hwqjlwlh&amp;dl=0","Click to download Image")</f>
      </c>
      <c r="B50" s="0">
        <f>HYPERLINK("https://dl.dropboxusercontent.com/scl/fi/ctdrk3kuetdnf8f6fk78r/womens-t-shirt-size-chartscalla.jpg?rlkey=h1cgt3op9i7268irt02oqbua1&amp;dl=0","Click to download SizeChart")</f>
      </c>
      <c r="C50" s="0" t="inlineStr">
        <is>
          <t>Calla Women's Long Sleeve T-Shirt</t>
        </is>
      </c>
      <c r="D50" s="0" t="inlineStr">
        <is>
          <t>'137391</t>
        </is>
      </c>
      <c r="E50" s="0" t="inlineStr">
        <is>
          <t>DRK CALLA W RL:137391Z-12PK</t>
        </is>
      </c>
      <c r="F50" s="0" t="inlineStr">
        <is>
          <t>'817137391990</t>
        </is>
      </c>
      <c r="G50" s="0" t="inlineStr">
        <is>
          <t>WOMENS</t>
        </is>
      </c>
      <c r="H50" s="0" t="inlineStr">
        <is>
          <t>12 PACK</t>
        </is>
      </c>
      <c r="I50" s="0">
        <v>355.1</v>
      </c>
      <c r="J50" s="0">
        <v>0</v>
      </c>
    </row>
    <row r="51" spans="1:10" customHeight="0">
      <c r="A51" s="0">
        <f>HYPERLINK("https://dl.dropboxusercontent.com/scl/fi/poggl4edkltv2w3cdlvus/juliat20247.jpg?rlkey=jmfs21qw2o3u0fnlyivy7elk1&amp;dl=0","Click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'137378</t>
        </is>
      </c>
      <c r="E51" s="0" t="inlineStr">
        <is>
          <t>DRK JULIA W NY:137378A-S</t>
        </is>
      </c>
      <c r="F51" s="0" t="inlineStr">
        <is>
          <t>'817137378045</t>
        </is>
      </c>
      <c r="G51" s="0" t="inlineStr">
        <is>
          <t>WOMENS</t>
        </is>
      </c>
      <c r="H51" s="0" t="inlineStr">
        <is>
          <t>S</t>
        </is>
      </c>
      <c r="I51" s="0">
        <v>49.99</v>
      </c>
      <c r="J51" s="0">
        <v>22</v>
      </c>
    </row>
    <row r="52" spans="1:10" customHeight="0">
      <c r="A52" s="0">
        <f>HYPERLINK("https://dl.dropboxusercontent.com/scl/fi/poggl4edkltv2w3cdlvus/juliat20247.jpg?rlkey=jmfs21qw2o3u0fnlyivy7elk1&amp;dl=0","Click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'137378</t>
        </is>
      </c>
      <c r="E52" s="0" t="inlineStr">
        <is>
          <t>DRK JULIA W NY:137378B-M</t>
        </is>
      </c>
      <c r="F52" s="0" t="inlineStr">
        <is>
          <t>'817137378052</t>
        </is>
      </c>
      <c r="G52" s="0" t="inlineStr">
        <is>
          <t>WOMENS</t>
        </is>
      </c>
      <c r="H52" s="0" t="inlineStr">
        <is>
          <t>M</t>
        </is>
      </c>
      <c r="I52" s="0">
        <v>49.99</v>
      </c>
      <c r="J52" s="0">
        <v>45</v>
      </c>
    </row>
    <row r="53" spans="1:10" customHeight="0">
      <c r="A53" s="0">
        <f>HYPERLINK("https://dl.dropboxusercontent.com/scl/fi/poggl4edkltv2w3cdlvus/juliat20247.jpg?rlkey=jmfs21qw2o3u0fnlyivy7elk1&amp;dl=0","Click to download Image")</f>
      </c>
      <c r="B53" s="0">
        <f>HYPERLINK("https://dl.dropboxusercontent.com/scl/fi/uepf1tzmsi98fc1eyqv0q/graphic-update2022-womens.jpg?rlkey=lzcr2tj4smogak67tszto3b3y&amp;dl=0","Click to download SizeChart")</f>
      </c>
      <c r="C53" s="0" t="inlineStr">
        <is>
          <t>Julia Women's Hoodie</t>
        </is>
      </c>
      <c r="D53" s="0" t="inlineStr">
        <is>
          <t>'137378</t>
        </is>
      </c>
      <c r="E53" s="0" t="inlineStr">
        <is>
          <t>DRK JULIA W NY:137378C-L</t>
        </is>
      </c>
      <c r="F53" s="0" t="inlineStr">
        <is>
          <t>'817137378069</t>
        </is>
      </c>
      <c r="G53" s="0" t="inlineStr">
        <is>
          <t>WOMENS</t>
        </is>
      </c>
      <c r="H53" s="0" t="inlineStr">
        <is>
          <t>L</t>
        </is>
      </c>
      <c r="I53" s="0">
        <v>49.99</v>
      </c>
      <c r="J53" s="0">
        <v>47</v>
      </c>
    </row>
    <row r="54" spans="1:10" customHeight="0">
      <c r="A54" s="0">
        <f>HYPERLINK("https://dl.dropboxusercontent.com/scl/fi/poggl4edkltv2w3cdlvus/juliat20247.jpg?rlkey=jmfs21qw2o3u0fnlyivy7elk1&amp;dl=0","Click to download Image")</f>
      </c>
      <c r="B54" s="0">
        <f>HYPERLINK("https://dl.dropboxusercontent.com/scl/fi/uepf1tzmsi98fc1eyqv0q/graphic-update2022-womens.jpg?rlkey=lzcr2tj4smogak67tszto3b3y&amp;dl=0","Click to download SizeChart")</f>
      </c>
      <c r="C54" s="0" t="inlineStr">
        <is>
          <t>Julia Women's Hoodie</t>
        </is>
      </c>
      <c r="D54" s="0" t="inlineStr">
        <is>
          <t>'137378</t>
        </is>
      </c>
      <c r="E54" s="0" t="inlineStr">
        <is>
          <t>DRK JULIA W NY:137378D-XL</t>
        </is>
      </c>
      <c r="F54" s="0" t="inlineStr">
        <is>
          <t>'817137378076</t>
        </is>
      </c>
      <c r="G54" s="0" t="inlineStr">
        <is>
          <t>WOMENS</t>
        </is>
      </c>
      <c r="H54" s="0" t="inlineStr">
        <is>
          <t>XL</t>
        </is>
      </c>
      <c r="I54" s="0">
        <v>49.99</v>
      </c>
      <c r="J54" s="0">
        <v>24</v>
      </c>
    </row>
    <row r="55" spans="1:10" customHeight="0">
      <c r="A55" s="0">
        <f>HYPERLINK("https://dl.dropboxusercontent.com/scl/fi/poggl4edkltv2w3cdlvus/juliat20247.jpg?rlkey=jmfs21qw2o3u0fnlyivy7elk1&amp;dl=0","Click to download Image")</f>
      </c>
      <c r="B55" s="0">
        <f>HYPERLINK("https://dl.dropboxusercontent.com/scl/fi/uepf1tzmsi98fc1eyqv0q/graphic-update2022-womens.jpg?rlkey=lzcr2tj4smogak67tszto3b3y&amp;dl=0","Click to download SizeChart")</f>
      </c>
      <c r="C55" s="0" t="inlineStr">
        <is>
          <t>Julia Women's Hoodie</t>
        </is>
      </c>
      <c r="D55" s="0" t="inlineStr">
        <is>
          <t>'137378</t>
        </is>
      </c>
      <c r="E55" s="0" t="inlineStr">
        <is>
          <t>DRK JULIA W NY:137378E-2XL</t>
        </is>
      </c>
      <c r="F55" s="0" t="inlineStr">
        <is>
          <t>'817137378083</t>
        </is>
      </c>
      <c r="G55" s="0" t="inlineStr">
        <is>
          <t>WOMENS</t>
        </is>
      </c>
      <c r="H55" s="0" t="inlineStr">
        <is>
          <t>2XL</t>
        </is>
      </c>
      <c r="I55" s="0">
        <v>49.99</v>
      </c>
      <c r="J55" s="0">
        <v>13</v>
      </c>
    </row>
    <row r="56" spans="1:10" customHeight="0">
      <c r="A56" s="0">
        <f>HYPERLINK("https://dl.dropboxusercontent.com/scl/fi/poggl4edkltv2w3cdlvus/juliat20247.jpg?rlkey=jmfs21qw2o3u0fnlyivy7elk1&amp;dl=0","Click to download Image")</f>
      </c>
      <c r="B56" s="0">
        <f>HYPERLINK("https://dl.dropboxusercontent.com/scl/fi/uepf1tzmsi98fc1eyqv0q/graphic-update2022-womens.jpg?rlkey=lzcr2tj4smogak67tszto3b3y&amp;dl=0","Click to download SizeChart")</f>
      </c>
      <c r="C56" s="0" t="inlineStr">
        <is>
          <t>Julia Women's Hoodie</t>
        </is>
      </c>
      <c r="D56" s="0" t="inlineStr">
        <is>
          <t>'137378</t>
        </is>
      </c>
      <c r="E56" s="0" t="inlineStr">
        <is>
          <t>DRK JULIA W NY:137378F-3XL</t>
        </is>
      </c>
      <c r="F56" s="0" t="inlineStr">
        <is>
          <t>'817137378090</t>
        </is>
      </c>
      <c r="G56" s="0" t="inlineStr">
        <is>
          <t>WOMENS</t>
        </is>
      </c>
      <c r="H56" s="0" t="inlineStr">
        <is>
          <t>3XL</t>
        </is>
      </c>
      <c r="I56" s="0">
        <v>49.99</v>
      </c>
      <c r="J56" s="0">
        <v>7</v>
      </c>
    </row>
    <row r="57" spans="1:10" customHeight="0">
      <c r="A57" s="0">
        <f>HYPERLINK("https://dl.dropboxusercontent.com/scl/fi/poggl4edkltv2w3cdlvus/juliat20247.jpg?rlkey=jmfs21qw2o3u0fnlyivy7elk1&amp;dl=0","Click to download Image")</f>
      </c>
      <c r="B57" s="0">
        <f>HYPERLINK("https://dl.dropboxusercontent.com/scl/fi/uepf1tzmsi98fc1eyqv0q/graphic-update2022-womens.jpg?rlkey=lzcr2tj4smogak67tszto3b3y&amp;dl=0","Click to download SizeChart")</f>
      </c>
      <c r="C57" s="0" t="inlineStr">
        <is>
          <t>Julia Women's Hoodie</t>
        </is>
      </c>
      <c r="D57" s="0" t="inlineStr">
        <is>
          <t>'137378</t>
        </is>
      </c>
      <c r="E57" s="0" t="inlineStr">
        <is>
          <t>DRK JULIA W NY:137378Z-12PK</t>
        </is>
      </c>
      <c r="F57" s="0" t="inlineStr">
        <is>
          <t>'817137378991</t>
        </is>
      </c>
      <c r="G57" s="0" t="inlineStr">
        <is>
          <t>WOMENS</t>
        </is>
      </c>
      <c r="H57" s="0" t="inlineStr">
        <is>
          <t>12 PACK</t>
        </is>
      </c>
      <c r="I57" s="0">
        <v>479.9</v>
      </c>
      <c r="J57" s="0">
        <v>0</v>
      </c>
    </row>
    <row r="58" spans="1:10" customHeight="0">
      <c r="A58" s="0">
        <f>HYPERLINK("https://dl.dropboxusercontent.com/scl/fi/o8arnrjyclbhqleklcuy2/passport-154661-f.jpg?rlkey=fitsxa43ucktkokalztcfr36q&amp;dl=0","Click to download Image")</f>
      </c>
      <c r="C58" s="0" t="inlineStr">
        <is>
          <t>Passport Canvas Tote</t>
        </is>
      </c>
      <c r="D58" s="0" t="inlineStr">
        <is>
          <t>'154661</t>
        </is>
      </c>
      <c r="E58" s="0" t="inlineStr">
        <is>
          <t>DRK PASSPO NY:154661</t>
        </is>
      </c>
      <c r="F58" s="0" t="inlineStr">
        <is>
          <t>'917154661011</t>
        </is>
      </c>
      <c r="I58" s="0">
        <v>49.99</v>
      </c>
      <c r="J58" s="0">
        <v>18</v>
      </c>
    </row>
    <row r="59" spans="1:10" customHeight="0">
      <c r="A59" s="0">
        <f>HYPERLINK("https://dl.dropboxusercontent.com/scl/fi/u7fjqbiyimlfbmst1tixg/relay-134380-tn.jpg?rlkey=3o9htqonzvpvsvcai02antzn2&amp;dl=0","Click to download Image")</f>
      </c>
      <c r="C59" s="0" t="inlineStr">
        <is>
          <t>Relay Sling Bag</t>
        </is>
      </c>
      <c r="D59" s="0" t="inlineStr">
        <is>
          <t>'134380</t>
        </is>
      </c>
      <c r="E59" s="0" t="inlineStr">
        <is>
          <t>DRK RELAY BK:134380</t>
        </is>
      </c>
      <c r="F59" s="0" t="inlineStr">
        <is>
          <t>'917134380017</t>
        </is>
      </c>
      <c r="I59" s="0">
        <v>39.99</v>
      </c>
      <c r="J59" s="0">
        <v>48</v>
      </c>
    </row>
    <row r="60" spans="1:10" customHeight="0">
      <c r="A60" s="0">
        <f>HYPERLINK("https://dl.dropboxusercontent.com/scl/fi/axbn72pt6aud4e80wzlfw/guardian-134813-tn.jpg?rlkey=2f422vkjxl3gaftnb90atyg1p&amp;dl=0","Click to download Image")</f>
      </c>
      <c r="B60" s="0">
        <f>HYPERLINK("https://dl.dropboxusercontent.com/scl/fi/in8aqjkye1buvjq8ytwsd/graphic-update2022-mens.jpg?rlkey=mf40rzg8ufi0f2ok1123i0xxf&amp;dl=0","Click to download SizeChart")</f>
      </c>
      <c r="C60" s="0" t="inlineStr">
        <is>
          <t>Guardian Mens Short Sleeve Shirt</t>
        </is>
      </c>
      <c r="D60" s="0" t="inlineStr">
        <is>
          <t>'134813</t>
        </is>
      </c>
      <c r="E60" s="0" t="inlineStr">
        <is>
          <t>DRK GUARDI M RL:134813A-S</t>
        </is>
      </c>
      <c r="F60" s="0" t="inlineStr">
        <is>
          <t>'817134813044</t>
        </is>
      </c>
      <c r="G60" s="0" t="inlineStr">
        <is>
          <t>MENS</t>
        </is>
      </c>
      <c r="H60" s="0" t="inlineStr">
        <is>
          <t>S</t>
        </is>
      </c>
      <c r="I60" s="0">
        <v>29.99</v>
      </c>
      <c r="J60" s="0">
        <v>0</v>
      </c>
    </row>
    <row r="61" spans="1:10" customHeight="0">
      <c r="A61" s="0">
        <f>HYPERLINK("https://dl.dropboxusercontent.com/scl/fi/axbn72pt6aud4e80wzlfw/guardian-134813-tn.jpg?rlkey=2f422vkjxl3gaftnb90atyg1p&amp;dl=0","Click to download Image")</f>
      </c>
      <c r="B61" s="0">
        <f>HYPERLINK("https://dl.dropboxusercontent.com/scl/fi/in8aqjkye1buvjq8ytwsd/graphic-update2022-mens.jpg?rlkey=mf40rzg8ufi0f2ok1123i0xxf&amp;dl=0","Click to download SizeChart")</f>
      </c>
      <c r="C61" s="0" t="inlineStr">
        <is>
          <t>Guardian Mens Short Sleeve Shirt</t>
        </is>
      </c>
      <c r="D61" s="0" t="inlineStr">
        <is>
          <t>'134813</t>
        </is>
      </c>
      <c r="E61" s="0" t="inlineStr">
        <is>
          <t>DRK GUARDI M RL:134813B-M</t>
        </is>
      </c>
      <c r="F61" s="0" t="inlineStr">
        <is>
          <t>'817134813051</t>
        </is>
      </c>
      <c r="G61" s="0" t="inlineStr">
        <is>
          <t>MENS</t>
        </is>
      </c>
      <c r="H61" s="0" t="inlineStr">
        <is>
          <t>M</t>
        </is>
      </c>
      <c r="I61" s="0">
        <v>29.99</v>
      </c>
      <c r="J61" s="0">
        <v>0</v>
      </c>
    </row>
    <row r="62" spans="1:10" customHeight="0">
      <c r="A62" s="0">
        <f>HYPERLINK("https://dl.dropboxusercontent.com/scl/fi/axbn72pt6aud4e80wzlfw/guardian-134813-tn.jpg?rlkey=2f422vkjxl3gaftnb90atyg1p&amp;dl=0","Click to download Image")</f>
      </c>
      <c r="B62" s="0">
        <f>HYPERLINK("https://dl.dropboxusercontent.com/scl/fi/in8aqjkye1buvjq8ytwsd/graphic-update2022-mens.jpg?rlkey=mf40rzg8ufi0f2ok1123i0xxf&amp;dl=0","Click to download SizeChart")</f>
      </c>
      <c r="C62" s="0" t="inlineStr">
        <is>
          <t>Guardian Mens Short Sleeve Shirt</t>
        </is>
      </c>
      <c r="D62" s="0" t="inlineStr">
        <is>
          <t>'134813</t>
        </is>
      </c>
      <c r="E62" s="0" t="inlineStr">
        <is>
          <t>DRK GUARDI M RL:134813C-L</t>
        </is>
      </c>
      <c r="F62" s="0" t="inlineStr">
        <is>
          <t>'817134813068</t>
        </is>
      </c>
      <c r="G62" s="0" t="inlineStr">
        <is>
          <t>MENS</t>
        </is>
      </c>
      <c r="H62" s="0" t="inlineStr">
        <is>
          <t>L</t>
        </is>
      </c>
      <c r="I62" s="0">
        <v>29.99</v>
      </c>
      <c r="J62" s="0">
        <v>0</v>
      </c>
    </row>
    <row r="63" spans="1:10" customHeight="0">
      <c r="A63" s="0">
        <f>HYPERLINK("https://dl.dropboxusercontent.com/scl/fi/axbn72pt6aud4e80wzlfw/guardian-134813-tn.jpg?rlkey=2f422vkjxl3gaftnb90atyg1p&amp;dl=0","Click to download Image")</f>
      </c>
      <c r="B63" s="0">
        <f>HYPERLINK("https://dl.dropboxusercontent.com/scl/fi/in8aqjkye1buvjq8ytwsd/graphic-update2022-mens.jpg?rlkey=mf40rzg8ufi0f2ok1123i0xxf&amp;dl=0","Click to download SizeChart")</f>
      </c>
      <c r="C63" s="0" t="inlineStr">
        <is>
          <t>Guardian Mens Short Sleeve Shirt</t>
        </is>
      </c>
      <c r="D63" s="0" t="inlineStr">
        <is>
          <t>'134813</t>
        </is>
      </c>
      <c r="E63" s="0" t="inlineStr">
        <is>
          <t>DRK GUARDI M RL:134813D-XL</t>
        </is>
      </c>
      <c r="F63" s="0" t="inlineStr">
        <is>
          <t>'817134813075</t>
        </is>
      </c>
      <c r="G63" s="0" t="inlineStr">
        <is>
          <t>MENS</t>
        </is>
      </c>
      <c r="H63" s="0" t="inlineStr">
        <is>
          <t>XL</t>
        </is>
      </c>
      <c r="I63" s="0">
        <v>29.99</v>
      </c>
      <c r="J63" s="0">
        <v>1</v>
      </c>
    </row>
    <row r="64" spans="1:10" customHeight="0">
      <c r="A64" s="0">
        <f>HYPERLINK("https://dl.dropboxusercontent.com/scl/fi/axbn72pt6aud4e80wzlfw/guardian-134813-tn.jpg?rlkey=2f422vkjxl3gaftnb90atyg1p&amp;dl=0","Click to download Image")</f>
      </c>
      <c r="B64" s="0">
        <f>HYPERLINK("https://dl.dropboxusercontent.com/scl/fi/in8aqjkye1buvjq8ytwsd/graphic-update2022-mens.jpg?rlkey=mf40rzg8ufi0f2ok1123i0xxf&amp;dl=0","Click to download SizeChart")</f>
      </c>
      <c r="C64" s="0" t="inlineStr">
        <is>
          <t>Guardian Mens Short Sleeve Shirt</t>
        </is>
      </c>
      <c r="D64" s="0" t="inlineStr">
        <is>
          <t>'134813</t>
        </is>
      </c>
      <c r="E64" s="0" t="inlineStr">
        <is>
          <t>DRK GUARDI M RL:134813E-2XL</t>
        </is>
      </c>
      <c r="F64" s="0" t="inlineStr">
        <is>
          <t>'817134813082</t>
        </is>
      </c>
      <c r="G64" s="0" t="inlineStr">
        <is>
          <t>MENS</t>
        </is>
      </c>
      <c r="H64" s="0" t="inlineStr">
        <is>
          <t>2XL</t>
        </is>
      </c>
      <c r="I64" s="0">
        <v>29.99</v>
      </c>
      <c r="J64" s="0">
        <v>2</v>
      </c>
    </row>
    <row r="65" spans="1:10" customHeight="0">
      <c r="A65" s="0">
        <f>HYPERLINK("https://dl.dropboxusercontent.com/scl/fi/axbn72pt6aud4e80wzlfw/guardian-134813-tn.jpg?rlkey=2f422vkjxl3gaftnb90atyg1p&amp;dl=0","Click to download Image")</f>
      </c>
      <c r="B65" s="0">
        <f>HYPERLINK("https://dl.dropboxusercontent.com/scl/fi/in8aqjkye1buvjq8ytwsd/graphic-update2022-mens.jpg?rlkey=mf40rzg8ufi0f2ok1123i0xxf&amp;dl=0","Click to download SizeChart")</f>
      </c>
      <c r="C65" s="0" t="inlineStr">
        <is>
          <t>Guardian Mens Short Sleeve Shirt</t>
        </is>
      </c>
      <c r="D65" s="0" t="inlineStr">
        <is>
          <t>'134813</t>
        </is>
      </c>
      <c r="E65" s="0" t="inlineStr">
        <is>
          <t>DRK GUARDI M RL:134813F-3XL</t>
        </is>
      </c>
      <c r="F65" s="0" t="inlineStr">
        <is>
          <t>'817134813099</t>
        </is>
      </c>
      <c r="G65" s="0" t="inlineStr">
        <is>
          <t>MENS</t>
        </is>
      </c>
      <c r="H65" s="0" t="inlineStr">
        <is>
          <t>3XL</t>
        </is>
      </c>
      <c r="I65" s="0">
        <v>29.99</v>
      </c>
      <c r="J65" s="0">
        <v>0</v>
      </c>
    </row>
    <row r="66" spans="1:10" customHeight="0">
      <c r="A66" s="0">
        <f>HYPERLINK("https://dl.dropboxusercontent.com/scl/fi/axbn72pt6aud4e80wzlfw/guardian-134813-tn.jpg?rlkey=2f422vkjxl3gaftnb90atyg1p&amp;dl=0","Click to download Image")</f>
      </c>
      <c r="B66" s="0">
        <f>HYPERLINK("https://dl.dropboxusercontent.com/scl/fi/in8aqjkye1buvjq8ytwsd/graphic-update2022-mens.jpg?rlkey=mf40rzg8ufi0f2ok1123i0xxf&amp;dl=0","Click to download SizeChart")</f>
      </c>
      <c r="C66" s="0" t="inlineStr">
        <is>
          <t>Guardian Mens Short Sleeve Shirt</t>
        </is>
      </c>
      <c r="D66" s="0" t="inlineStr">
        <is>
          <t>'134813</t>
        </is>
      </c>
      <c r="E66" s="0" t="inlineStr">
        <is>
          <t>DRK GUARDI M RL 12PK:134813Z-12PK</t>
        </is>
      </c>
      <c r="F66" s="0" t="inlineStr">
        <is>
          <t>'817134813990</t>
        </is>
      </c>
      <c r="G66" s="0" t="inlineStr">
        <is>
          <t>MENS</t>
        </is>
      </c>
      <c r="H66" s="0" t="inlineStr">
        <is>
          <t>12 PACK</t>
        </is>
      </c>
      <c r="I66" s="0">
        <v>294</v>
      </c>
      <c r="J66" s="0">
        <v>0</v>
      </c>
    </row>
    <row r="67" spans="1:10" customHeight="0">
      <c r="A67" s="0">
        <f>HYPERLINK("https://dl.dropboxusercontent.com/scl/fi/z3vu3vskdrr81wfnzoxdg/editdsc8732-copy-2.jpg?rlkey=v6damkgb91qdaop373d4kdpja&amp;dl=0","Click to download Image")</f>
      </c>
      <c r="C67" s="0" t="inlineStr">
        <is>
          <t>Ezra Men's Cap</t>
        </is>
      </c>
      <c r="D67" s="0" t="inlineStr">
        <is>
          <t>'144524</t>
        </is>
      </c>
      <c r="E67" s="0" t="inlineStr">
        <is>
          <t>DRK EZRA A BK:144524</t>
        </is>
      </c>
      <c r="F67" s="0" t="inlineStr">
        <is>
          <t>'717144524001</t>
        </is>
      </c>
      <c r="G67" s="0" t="inlineStr">
        <is>
          <t>MENS</t>
        </is>
      </c>
      <c r="H67" s="0" t="inlineStr">
        <is>
          <t>STANDARD MENS</t>
        </is>
      </c>
      <c r="I67" s="0">
        <v>34.99</v>
      </c>
      <c r="J67" s="0">
        <v>124</v>
      </c>
    </row>
    <row r="68" spans="1:10" customHeight="0">
      <c r="A68" s="0">
        <f>HYPERLINK("https://dl.dropboxusercontent.com/scl/fi/cizkjf7hsb8bzjpko8grp/fargo-150588-tn.jpg?rlkey=i4zra0fu00a10r7nsi4bcgbkz&amp;dl=0","Click to download Image")</f>
      </c>
      <c r="C68" s="0" t="inlineStr">
        <is>
          <t>Fargo Men's Beanie</t>
        </is>
      </c>
      <c r="D68" s="0" t="inlineStr">
        <is>
          <t>'150588</t>
        </is>
      </c>
      <c r="E68" s="0" t="inlineStr">
        <is>
          <t>DRK FARGO A BK:150588</t>
        </is>
      </c>
      <c r="F68" s="0" t="inlineStr">
        <is>
          <t>'717150588011</t>
        </is>
      </c>
      <c r="G68" s="0" t="inlineStr">
        <is>
          <t>MENS</t>
        </is>
      </c>
      <c r="H68" s="0" t="inlineStr">
        <is>
          <t>ADULT</t>
        </is>
      </c>
      <c r="I68" s="0">
        <v>24.99</v>
      </c>
      <c r="J68" s="0">
        <v>35</v>
      </c>
    </row>
    <row r="69" spans="1:10" customHeight="0">
      <c r="A69" s="0">
        <f>HYPERLINK("https://dl.dropboxusercontent.com/scl/fi/i89pbb5bw9fay0h542pki/blaine-150740-tn.jpg?rlkey=kxnr6bguera8eiy64hiy2giya&amp;dl=0","Click to download Image")</f>
      </c>
      <c r="C69" s="0" t="inlineStr">
        <is>
          <t>Blaine Infant Cap</t>
        </is>
      </c>
      <c r="D69" s="0" t="inlineStr">
        <is>
          <t>'150740</t>
        </is>
      </c>
      <c r="E69" s="0" t="inlineStr">
        <is>
          <t>DRK BLAINE I RL:150740</t>
        </is>
      </c>
      <c r="F69" s="0" t="inlineStr">
        <is>
          <t>'717150740051</t>
        </is>
      </c>
      <c r="G69" s="0" t="inlineStr">
        <is>
          <t>INFANT</t>
        </is>
      </c>
      <c r="H69" s="0" t="inlineStr">
        <is>
          <t>INFANT</t>
        </is>
      </c>
      <c r="I69" s="0">
        <v>24.99</v>
      </c>
      <c r="J69" s="0">
        <v>60</v>
      </c>
    </row>
    <row r="70" spans="1:10" customHeight="0">
      <c r="A70" s="0">
        <f>HYPERLINK("https://dl.dropboxusercontent.com/scl/fi/0kvmi6uzm87uezqo1tlx9/ruck-151338-tn.jpg?rlkey=dqvng0t0mf6fkztef17fyb2q7&amp;dl=0","Click to download Image")</f>
      </c>
      <c r="C70" s="0" t="inlineStr">
        <is>
          <t>Ruck Infant Beanie</t>
        </is>
      </c>
      <c r="D70" s="0" t="inlineStr">
        <is>
          <t>'151338</t>
        </is>
      </c>
      <c r="E70" s="0" t="inlineStr">
        <is>
          <t>DRK RUCK I RL:151338</t>
        </is>
      </c>
      <c r="F70" s="0" t="inlineStr">
        <is>
          <t>'717151338011</t>
        </is>
      </c>
      <c r="G70" s="0" t="inlineStr">
        <is>
          <t>INFANT</t>
        </is>
      </c>
      <c r="H70" s="0" t="inlineStr">
        <is>
          <t>INFANT</t>
        </is>
      </c>
      <c r="I70" s="0">
        <v>24.99</v>
      </c>
      <c r="J70" s="0">
        <v>88</v>
      </c>
    </row>
    <row r="71" spans="1:10" customHeight="0">
      <c r="A71" s="0">
        <f>HYPERLINK("https://dl.dropboxusercontent.com/scl/fi/ssa6ufopgb9qxk9df57n7/editdsc8321.jpg?rlkey=fb4m4ds6n6fff027fjkr5f4g1&amp;dl=0","Click to download Image")</f>
      </c>
      <c r="C71" s="0" t="inlineStr">
        <is>
          <t>Stellan Crossbody</t>
        </is>
      </c>
      <c r="D71" s="0" t="inlineStr">
        <is>
          <t>'144624</t>
        </is>
      </c>
      <c r="E71" s="0" t="inlineStr">
        <is>
          <t>DRK STELLA CR:144624</t>
        </is>
      </c>
      <c r="F71" s="0" t="inlineStr">
        <is>
          <t>'917144624019</t>
        </is>
      </c>
      <c r="H71" s="0" t="inlineStr">
        <is>
          <t>ONE SIZE</t>
        </is>
      </c>
      <c r="I71" s="0">
        <v>29.99</v>
      </c>
      <c r="J71" s="0">
        <v>29</v>
      </c>
    </row>
    <row r="72" spans="1:10" customHeight="0">
      <c r="A72" s="0">
        <f>HYPERLINK("https://dl.dropboxusercontent.com/scl/fi/unx7noepp1k3a88x3z4nu/dsc6212edit-2.jpg?rlkey=c5itvexzksihjdon0xlnebqup&amp;dl=0","Click to download Image")</f>
      </c>
      <c r="C72" s="0" t="inlineStr">
        <is>
          <t>Miles Youth Cap</t>
        </is>
      </c>
      <c r="D72" s="0" t="inlineStr">
        <is>
          <t>'133241</t>
        </is>
      </c>
      <c r="E72" s="0" t="inlineStr">
        <is>
          <t>DRK MILES Y BC:133241</t>
        </is>
      </c>
      <c r="F72" s="0" t="inlineStr">
        <is>
          <t>'717133241032</t>
        </is>
      </c>
      <c r="G72" s="0" t="inlineStr">
        <is>
          <t>YOUTH</t>
        </is>
      </c>
      <c r="H72" s="0" t="inlineStr">
        <is>
          <t>STANDARD:55CM</t>
        </is>
      </c>
      <c r="I72" s="0">
        <v>29.99</v>
      </c>
      <c r="J72" s="0">
        <v>24</v>
      </c>
    </row>
    <row r="73" spans="1:10" customHeight="0">
      <c r="A73" s="0">
        <f>HYPERLINK("https://dl.dropboxusercontent.com/scl/fi/v9ss1po7deh57sikolm18/midland-151907-f.jpg?rlkey=hhomvjzrvuz6hczxtwg9crx2e&amp;dl=0","Click to download Image")</f>
      </c>
      <c r="C73" s="0" t="inlineStr">
        <is>
          <t>Midland Soft-Sided Cooler</t>
        </is>
      </c>
      <c r="D73" s="0" t="inlineStr">
        <is>
          <t>'151907</t>
        </is>
      </c>
      <c r="E73" s="0" t="inlineStr">
        <is>
          <t>DRK MIDLAN RL:151907</t>
        </is>
      </c>
      <c r="F73" s="0" t="inlineStr">
        <is>
          <t>'917151907013</t>
        </is>
      </c>
      <c r="H73" s="0" t="inlineStr">
        <is>
          <t>ONE SIZE</t>
        </is>
      </c>
      <c r="I73" s="0">
        <v>19.99</v>
      </c>
      <c r="J73" s="0">
        <v>124</v>
      </c>
    </row>
    <row r="74" spans="1:10" customHeight="0">
      <c r="A74" s="0">
        <f>HYPERLINK("https://dl.dropboxusercontent.com/scl/fi/vi6kavawzvqjjyeqy4gcl/129978-f.jpg?rlkey=r7qof4vdh5ia8tz0mvjjqaidx&amp;dl=0","Click to download Image")</f>
      </c>
      <c r="B74" s="0">
        <f>HYPERLINK("https://dl.dropboxusercontent.com/scl/fi/nrt10wyxskobw83i17lcb/mens-jackets-size-chartswolf.jpg?rlkey=vtpifp64ked55d4afbuwrvnls&amp;dl=0","Click to download SizeChart")</f>
      </c>
      <c r="C74" s="0" t="inlineStr">
        <is>
          <t>Wolf Men's Nano Loft Vest</t>
        </is>
      </c>
      <c r="D74" s="0" t="inlineStr">
        <is>
          <t>'129978</t>
        </is>
      </c>
      <c r="E74" s="0" t="inlineStr">
        <is>
          <t>DRK WOLF M AT:129978A-S</t>
        </is>
      </c>
      <c r="F74" s="0" t="inlineStr">
        <is>
          <t>'817129978048</t>
        </is>
      </c>
      <c r="G74" s="0" t="inlineStr">
        <is>
          <t>MENS</t>
        </is>
      </c>
      <c r="H74" s="0" t="inlineStr">
        <is>
          <t>S</t>
        </is>
      </c>
      <c r="I74" s="0">
        <v>79.99</v>
      </c>
      <c r="J74" s="0">
        <v>3</v>
      </c>
    </row>
    <row r="75" spans="1:10" customHeight="0">
      <c r="A75" s="0">
        <f>HYPERLINK("https://dl.dropboxusercontent.com/scl/fi/vi6kavawzvqjjyeqy4gcl/129978-f.jpg?rlkey=r7qof4vdh5ia8tz0mvjjqaidx&amp;dl=0","Click to download Image")</f>
      </c>
      <c r="B75" s="0">
        <f>HYPERLINK("https://dl.dropboxusercontent.com/scl/fi/nrt10wyxskobw83i17lcb/mens-jackets-size-chartswolf.jpg?rlkey=vtpifp64ked55d4afbuwrvnls&amp;dl=0","Click to download SizeChart")</f>
      </c>
      <c r="C75" s="0" t="inlineStr">
        <is>
          <t>Wolf Men's Nano Loft Vest</t>
        </is>
      </c>
      <c r="D75" s="0" t="inlineStr">
        <is>
          <t>'129978</t>
        </is>
      </c>
      <c r="E75" s="0" t="inlineStr">
        <is>
          <t>DRK WOLF M AT:129978B-M</t>
        </is>
      </c>
      <c r="F75" s="0" t="inlineStr">
        <is>
          <t>'817129978055</t>
        </is>
      </c>
      <c r="G75" s="0" t="inlineStr">
        <is>
          <t>MENS</t>
        </is>
      </c>
      <c r="H75" s="0" t="inlineStr">
        <is>
          <t>M</t>
        </is>
      </c>
      <c r="I75" s="0">
        <v>79.99</v>
      </c>
      <c r="J75" s="0">
        <v>6</v>
      </c>
    </row>
    <row r="76" spans="1:10" customHeight="0">
      <c r="A76" s="0">
        <f>HYPERLINK("https://dl.dropboxusercontent.com/scl/fi/vi6kavawzvqjjyeqy4gcl/129978-f.jpg?rlkey=r7qof4vdh5ia8tz0mvjjqaidx&amp;dl=0","Click to download Image")</f>
      </c>
      <c r="B76" s="0">
        <f>HYPERLINK("https://dl.dropboxusercontent.com/scl/fi/nrt10wyxskobw83i17lcb/mens-jackets-size-chartswolf.jpg?rlkey=vtpifp64ked55d4afbuwrvnls&amp;dl=0","Click to download SizeChart")</f>
      </c>
      <c r="C76" s="0" t="inlineStr">
        <is>
          <t>Wolf Men's Nano Loft Vest</t>
        </is>
      </c>
      <c r="D76" s="0" t="inlineStr">
        <is>
          <t>'129978</t>
        </is>
      </c>
      <c r="E76" s="0" t="inlineStr">
        <is>
          <t>DRK WOLF M AT:129978C-L</t>
        </is>
      </c>
      <c r="F76" s="0" t="inlineStr">
        <is>
          <t>'817129978062</t>
        </is>
      </c>
      <c r="G76" s="0" t="inlineStr">
        <is>
          <t>MENS</t>
        </is>
      </c>
      <c r="H76" s="0" t="inlineStr">
        <is>
          <t>L</t>
        </is>
      </c>
      <c r="I76" s="0">
        <v>79.99</v>
      </c>
      <c r="J76" s="0">
        <v>7</v>
      </c>
    </row>
    <row r="77" spans="1:10" customHeight="0">
      <c r="A77" s="0">
        <f>HYPERLINK("https://dl.dropboxusercontent.com/scl/fi/vi6kavawzvqjjyeqy4gcl/129978-f.jpg?rlkey=r7qof4vdh5ia8tz0mvjjqaidx&amp;dl=0","Click to download Image")</f>
      </c>
      <c r="B77" s="0">
        <f>HYPERLINK("https://dl.dropboxusercontent.com/scl/fi/nrt10wyxskobw83i17lcb/mens-jackets-size-chartswolf.jpg?rlkey=vtpifp64ked55d4afbuwrvnls&amp;dl=0","Click to download SizeChart")</f>
      </c>
      <c r="C77" s="0" t="inlineStr">
        <is>
          <t>Wolf Men's Nano Loft Vest</t>
        </is>
      </c>
      <c r="D77" s="0" t="inlineStr">
        <is>
          <t>'129978</t>
        </is>
      </c>
      <c r="E77" s="0" t="inlineStr">
        <is>
          <t>DRK WOLF M AT:129978D-XL</t>
        </is>
      </c>
      <c r="F77" s="0" t="inlineStr">
        <is>
          <t>'817129978079</t>
        </is>
      </c>
      <c r="G77" s="0" t="inlineStr">
        <is>
          <t>MENS</t>
        </is>
      </c>
      <c r="H77" s="0" t="inlineStr">
        <is>
          <t>XL</t>
        </is>
      </c>
      <c r="I77" s="0">
        <v>79.99</v>
      </c>
      <c r="J77" s="0">
        <v>5</v>
      </c>
    </row>
    <row r="78" spans="1:10" customHeight="0">
      <c r="A78" s="0">
        <f>HYPERLINK("https://dl.dropboxusercontent.com/scl/fi/vi6kavawzvqjjyeqy4gcl/129978-f.jpg?rlkey=r7qof4vdh5ia8tz0mvjjqaidx&amp;dl=0","Click to download Image")</f>
      </c>
      <c r="B78" s="0">
        <f>HYPERLINK("https://dl.dropboxusercontent.com/scl/fi/nrt10wyxskobw83i17lcb/mens-jackets-size-chartswolf.jpg?rlkey=vtpifp64ked55d4afbuwrvnls&amp;dl=0","Click to download SizeChart")</f>
      </c>
      <c r="C78" s="0" t="inlineStr">
        <is>
          <t>Wolf Men's Nano Loft Vest</t>
        </is>
      </c>
      <c r="D78" s="0" t="inlineStr">
        <is>
          <t>'129978</t>
        </is>
      </c>
      <c r="E78" s="0" t="inlineStr">
        <is>
          <t>DRK WOLF M AT:129978E-2XL</t>
        </is>
      </c>
      <c r="F78" s="0" t="inlineStr">
        <is>
          <t>'817129978086</t>
        </is>
      </c>
      <c r="G78" s="0" t="inlineStr">
        <is>
          <t>MENS</t>
        </is>
      </c>
      <c r="H78" s="0" t="inlineStr">
        <is>
          <t>2XL</t>
        </is>
      </c>
      <c r="I78" s="0">
        <v>79.99</v>
      </c>
      <c r="J78" s="0">
        <v>5</v>
      </c>
    </row>
    <row r="79" spans="1:10" customHeight="0">
      <c r="A79" s="0">
        <f>HYPERLINK("https://dl.dropboxusercontent.com/scl/fi/vi6kavawzvqjjyeqy4gcl/129978-f.jpg?rlkey=r7qof4vdh5ia8tz0mvjjqaidx&amp;dl=0","Click to download Image")</f>
      </c>
      <c r="B79" s="0">
        <f>HYPERLINK("https://dl.dropboxusercontent.com/scl/fi/nrt10wyxskobw83i17lcb/mens-jackets-size-chartswolf.jpg?rlkey=vtpifp64ked55d4afbuwrvnls&amp;dl=0","Click to download SizeChart")</f>
      </c>
      <c r="C79" s="0" t="inlineStr">
        <is>
          <t>Wolf Men's Nano Loft Vest</t>
        </is>
      </c>
      <c r="D79" s="0" t="inlineStr">
        <is>
          <t>'129978</t>
        </is>
      </c>
      <c r="E79" s="0" t="inlineStr">
        <is>
          <t>DRK WOLF M AT:129978F-3XL</t>
        </is>
      </c>
      <c r="F79" s="0" t="inlineStr">
        <is>
          <t>'817129978093</t>
        </is>
      </c>
      <c r="G79" s="0" t="inlineStr">
        <is>
          <t>MENS</t>
        </is>
      </c>
      <c r="H79" s="0" t="inlineStr">
        <is>
          <t>3XL</t>
        </is>
      </c>
      <c r="I79" s="0">
        <v>79.99</v>
      </c>
      <c r="J79" s="0">
        <v>3</v>
      </c>
    </row>
    <row r="80" spans="1:10" customHeight="0">
      <c r="A80" s="0">
        <f>HYPERLINK("https://dl.dropboxusercontent.com/scl/fi/vi6kavawzvqjjyeqy4gcl/129978-f.jpg?rlkey=r7qof4vdh5ia8tz0mvjjqaidx&amp;dl=0","Click to download Image")</f>
      </c>
      <c r="B80" s="0">
        <f>HYPERLINK("https://dl.dropboxusercontent.com/scl/fi/nrt10wyxskobw83i17lcb/mens-jackets-size-chartswolf.jpg?rlkey=vtpifp64ked55d4afbuwrvnls&amp;dl=0","Click to download SizeChart")</f>
      </c>
      <c r="C80" s="0" t="inlineStr">
        <is>
          <t>Wolf Men's Nano Loft Vest</t>
        </is>
      </c>
      <c r="D80" s="0" t="inlineStr">
        <is>
          <t>'129978</t>
        </is>
      </c>
      <c r="E80" s="0" t="inlineStr">
        <is>
          <t>DRK WOLF M AT 12PK:129978Z-12PK</t>
        </is>
      </c>
      <c r="F80" s="0" t="inlineStr">
        <is>
          <t>'817129978994</t>
        </is>
      </c>
      <c r="G80" s="0" t="inlineStr">
        <is>
          <t>MENS</t>
        </is>
      </c>
      <c r="H80" s="0" t="inlineStr">
        <is>
          <t>12 PACK</t>
        </is>
      </c>
      <c r="I80" s="0">
        <v>774</v>
      </c>
      <c r="J80" s="0">
        <v>0</v>
      </c>
    </row>
    <row r="81" spans="1:10" customHeight="0">
      <c r="A81" s="0">
        <f>HYPERLINK("https://dl.dropboxusercontent.com/scl/fi/d8zkdwoyw8sw1y6kr001x/weston-129892-f.jpg?rlkey=1u3dgr1zpfpbibyyysv2syrk7&amp;dl=0","Click to download Image")</f>
      </c>
      <c r="C81" s="0" t="inlineStr">
        <is>
          <t>Weston Men's Long Sleeve</t>
        </is>
      </c>
      <c r="D81" s="0" t="inlineStr">
        <is>
          <t>'129892</t>
        </is>
      </c>
      <c r="E81" s="0" t="inlineStr">
        <is>
          <t>DRK WESTON M RL:129892A-S</t>
        </is>
      </c>
      <c r="F81" s="0" t="inlineStr">
        <is>
          <t>'817129892047</t>
        </is>
      </c>
      <c r="G81" s="0" t="inlineStr">
        <is>
          <t>MENS</t>
        </is>
      </c>
      <c r="H81" s="0" t="inlineStr">
        <is>
          <t>S</t>
        </is>
      </c>
      <c r="I81" s="0">
        <v>34.99</v>
      </c>
      <c r="J81" s="0">
        <v>3</v>
      </c>
    </row>
    <row r="82" spans="1:10" customHeight="0">
      <c r="A82" s="0">
        <f>HYPERLINK("https://dl.dropboxusercontent.com/scl/fi/d8zkdwoyw8sw1y6kr001x/weston-129892-f.jpg?rlkey=1u3dgr1zpfpbibyyysv2syrk7&amp;dl=0","Click to download Image")</f>
      </c>
      <c r="C82" s="0" t="inlineStr">
        <is>
          <t>Weston Men's Long Sleeve</t>
        </is>
      </c>
      <c r="D82" s="0" t="inlineStr">
        <is>
          <t>'129892</t>
        </is>
      </c>
      <c r="E82" s="0" t="inlineStr">
        <is>
          <t>DRK WESTON M RL:129892B-M</t>
        </is>
      </c>
      <c r="F82" s="0" t="inlineStr">
        <is>
          <t>'817129892054</t>
        </is>
      </c>
      <c r="G82" s="0" t="inlineStr">
        <is>
          <t>MENS</t>
        </is>
      </c>
      <c r="H82" s="0" t="inlineStr">
        <is>
          <t>M</t>
        </is>
      </c>
      <c r="I82" s="0">
        <v>34.99</v>
      </c>
      <c r="J82" s="0">
        <v>5</v>
      </c>
    </row>
    <row r="83" spans="1:10" customHeight="0">
      <c r="A83" s="0">
        <f>HYPERLINK("https://dl.dropboxusercontent.com/scl/fi/d8zkdwoyw8sw1y6kr001x/weston-129892-f.jpg?rlkey=1u3dgr1zpfpbibyyysv2syrk7&amp;dl=0","Click to download Image")</f>
      </c>
      <c r="C83" s="0" t="inlineStr">
        <is>
          <t>Weston Men's Long Sleeve</t>
        </is>
      </c>
      <c r="D83" s="0" t="inlineStr">
        <is>
          <t>'129892</t>
        </is>
      </c>
      <c r="E83" s="0" t="inlineStr">
        <is>
          <t>DRK WESTON M RL:129892C-L</t>
        </is>
      </c>
      <c r="F83" s="0" t="inlineStr">
        <is>
          <t>'817129892061</t>
        </is>
      </c>
      <c r="G83" s="0" t="inlineStr">
        <is>
          <t>MENS</t>
        </is>
      </c>
      <c r="H83" s="0" t="inlineStr">
        <is>
          <t>L</t>
        </is>
      </c>
      <c r="I83" s="0">
        <v>34.99</v>
      </c>
      <c r="J83" s="0">
        <v>4</v>
      </c>
    </row>
    <row r="84" spans="1:10" customHeight="0">
      <c r="A84" s="0">
        <f>HYPERLINK("https://dl.dropboxusercontent.com/scl/fi/d8zkdwoyw8sw1y6kr001x/weston-129892-f.jpg?rlkey=1u3dgr1zpfpbibyyysv2syrk7&amp;dl=0","Click to download Image")</f>
      </c>
      <c r="C84" s="0" t="inlineStr">
        <is>
          <t>Weston Men's Long Sleeve</t>
        </is>
      </c>
      <c r="D84" s="0" t="inlineStr">
        <is>
          <t>'129892</t>
        </is>
      </c>
      <c r="E84" s="0" t="inlineStr">
        <is>
          <t>DRK WESTON M RL:129892D-XL</t>
        </is>
      </c>
      <c r="F84" s="0" t="inlineStr">
        <is>
          <t>'817129892078</t>
        </is>
      </c>
      <c r="G84" s="0" t="inlineStr">
        <is>
          <t>MENS</t>
        </is>
      </c>
      <c r="H84" s="0" t="inlineStr">
        <is>
          <t>XL</t>
        </is>
      </c>
      <c r="I84" s="0">
        <v>34.99</v>
      </c>
      <c r="J84" s="0">
        <v>4</v>
      </c>
    </row>
    <row r="85" spans="1:10" customHeight="0">
      <c r="A85" s="0">
        <f>HYPERLINK("https://dl.dropboxusercontent.com/scl/fi/d8zkdwoyw8sw1y6kr001x/weston-129892-f.jpg?rlkey=1u3dgr1zpfpbibyyysv2syrk7&amp;dl=0","Click to download Image")</f>
      </c>
      <c r="C85" s="0" t="inlineStr">
        <is>
          <t>Weston Men's Long Sleeve</t>
        </is>
      </c>
      <c r="D85" s="0" t="inlineStr">
        <is>
          <t>'129892</t>
        </is>
      </c>
      <c r="E85" s="0" t="inlineStr">
        <is>
          <t>DRK WESTON M RL:129892E-2XL</t>
        </is>
      </c>
      <c r="F85" s="0" t="inlineStr">
        <is>
          <t>'817129892085</t>
        </is>
      </c>
      <c r="G85" s="0" t="inlineStr">
        <is>
          <t>MENS</t>
        </is>
      </c>
      <c r="H85" s="0" t="inlineStr">
        <is>
          <t>2XL</t>
        </is>
      </c>
      <c r="I85" s="0">
        <v>34.99</v>
      </c>
      <c r="J85" s="0">
        <v>5</v>
      </c>
    </row>
    <row r="86" spans="1:10" customHeight="0">
      <c r="A86" s="0">
        <f>HYPERLINK("https://dl.dropboxusercontent.com/scl/fi/d8zkdwoyw8sw1y6kr001x/weston-129892-f.jpg?rlkey=1u3dgr1zpfpbibyyysv2syrk7&amp;dl=0","Click to download Image")</f>
      </c>
      <c r="C86" s="0" t="inlineStr">
        <is>
          <t>Weston Men's Long Sleeve</t>
        </is>
      </c>
      <c r="D86" s="0" t="inlineStr">
        <is>
          <t>'129892</t>
        </is>
      </c>
      <c r="E86" s="0" t="inlineStr">
        <is>
          <t>DRK WESTON M RL:129892F-3XL</t>
        </is>
      </c>
      <c r="F86" s="0" t="inlineStr">
        <is>
          <t>'817129892092</t>
        </is>
      </c>
      <c r="G86" s="0" t="inlineStr">
        <is>
          <t>MENS</t>
        </is>
      </c>
      <c r="H86" s="0" t="inlineStr">
        <is>
          <t>3XL</t>
        </is>
      </c>
      <c r="I86" s="0">
        <v>34.99</v>
      </c>
      <c r="J86" s="0">
        <v>3</v>
      </c>
    </row>
    <row r="87" spans="1:10" customHeight="0">
      <c r="A87" s="0">
        <f>HYPERLINK("https://dl.dropboxusercontent.com/scl/fi/d8zkdwoyw8sw1y6kr001x/weston-129892-f.jpg?rlkey=1u3dgr1zpfpbibyyysv2syrk7&amp;dl=0","Click to download Image")</f>
      </c>
      <c r="C87" s="0" t="inlineStr">
        <is>
          <t>Weston Men's Long Sleeve</t>
        </is>
      </c>
      <c r="D87" s="0" t="inlineStr">
        <is>
          <t>'129892</t>
        </is>
      </c>
      <c r="E87" s="0" t="inlineStr">
        <is>
          <t>DRK WESTON M RL 12PK:129892Z-12PK</t>
        </is>
      </c>
      <c r="F87" s="0" t="inlineStr">
        <is>
          <t>'817129892993</t>
        </is>
      </c>
      <c r="G87" s="0" t="inlineStr">
        <is>
          <t>MENS</t>
        </is>
      </c>
      <c r="H87" s="0" t="inlineStr">
        <is>
          <t>12 PACK</t>
        </is>
      </c>
      <c r="I87" s="0">
        <v>342</v>
      </c>
      <c r="J87" s="0">
        <v>0</v>
      </c>
    </row>
    <row r="88" spans="1:10" customHeight="0">
      <c r="A88" s="0">
        <f>HYPERLINK("https://dl.dropboxusercontent.com/scl/fi/e33yrpis9sxilbsy8u8qd/132735-cbsf.jpg?rlkey=ohyhp0pvd788lluib4rzd37w9&amp;dl=0","Click to download Image")</f>
      </c>
      <c r="C88" s="0" t="inlineStr">
        <is>
          <t>Stellan Crossbody Sling</t>
        </is>
      </c>
      <c r="D88" s="0" t="inlineStr">
        <is>
          <t>'132735</t>
        </is>
      </c>
      <c r="E88" s="0" t="inlineStr">
        <is>
          <t>DRK STELLA  BC:132735</t>
        </is>
      </c>
      <c r="F88" s="0" t="inlineStr">
        <is>
          <t>'917132735017</t>
        </is>
      </c>
      <c r="I88" s="0">
        <v>39.99</v>
      </c>
      <c r="J88" s="0">
        <v>43</v>
      </c>
    </row>
    <row r="89" spans="1:10" customHeight="0">
      <c r="A89" s="0">
        <f>HYPERLINK("https://dl.dropboxusercontent.com/scl/fi/49h6ljttv0qolgzrsdhrf/dsc6156edit-2.jpg?rlkey=b7fg6jlmjp8orwgygvvllhpho&amp;dl=0","Click to download Image")</f>
      </c>
      <c r="C89" s="0" t="inlineStr">
        <is>
          <t>Audra Women's T-shirt</t>
        </is>
      </c>
      <c r="D89" s="0" t="inlineStr">
        <is>
          <t>'129791</t>
        </is>
      </c>
      <c r="E89" s="0" t="inlineStr">
        <is>
          <t>DRK AUDRA W WE:129791A-S</t>
        </is>
      </c>
      <c r="F89" s="0" t="inlineStr">
        <is>
          <t>'817129791043</t>
        </is>
      </c>
      <c r="G89" s="0" t="inlineStr">
        <is>
          <t>WOMENS</t>
        </is>
      </c>
      <c r="H89" s="0" t="inlineStr">
        <is>
          <t>S</t>
        </is>
      </c>
      <c r="I89" s="0">
        <v>34.99</v>
      </c>
      <c r="J89" s="0">
        <v>6</v>
      </c>
    </row>
    <row r="90" spans="1:10" customHeight="0">
      <c r="A90" s="0">
        <f>HYPERLINK("https://dl.dropboxusercontent.com/scl/fi/49h6ljttv0qolgzrsdhrf/dsc6156edit-2.jpg?rlkey=b7fg6jlmjp8orwgygvvllhpho&amp;dl=0","Click to download Image")</f>
      </c>
      <c r="C90" s="0" t="inlineStr">
        <is>
          <t>Audra Women's T-shirt</t>
        </is>
      </c>
      <c r="D90" s="0" t="inlineStr">
        <is>
          <t>'129791</t>
        </is>
      </c>
      <c r="E90" s="0" t="inlineStr">
        <is>
          <t>DRK AUDRA W WE:129791B-M</t>
        </is>
      </c>
      <c r="F90" s="0" t="inlineStr">
        <is>
          <t>'817129791050</t>
        </is>
      </c>
      <c r="G90" s="0" t="inlineStr">
        <is>
          <t>WOMENS</t>
        </is>
      </c>
      <c r="H90" s="0" t="inlineStr">
        <is>
          <t>M</t>
        </is>
      </c>
      <c r="I90" s="0">
        <v>34.99</v>
      </c>
      <c r="J90" s="0">
        <v>9</v>
      </c>
    </row>
    <row r="91" spans="1:10" customHeight="0">
      <c r="A91" s="0">
        <f>HYPERLINK("https://dl.dropboxusercontent.com/scl/fi/49h6ljttv0qolgzrsdhrf/dsc6156edit-2.jpg?rlkey=b7fg6jlmjp8orwgygvvllhpho&amp;dl=0","Click to download Image")</f>
      </c>
      <c r="C91" s="0" t="inlineStr">
        <is>
          <t>Audra Women's T-shirt</t>
        </is>
      </c>
      <c r="D91" s="0" t="inlineStr">
        <is>
          <t>'129791</t>
        </is>
      </c>
      <c r="E91" s="0" t="inlineStr">
        <is>
          <t>DRK AUDRA W WE:129791C-L</t>
        </is>
      </c>
      <c r="F91" s="0" t="inlineStr">
        <is>
          <t>'817129791067</t>
        </is>
      </c>
      <c r="G91" s="0" t="inlineStr">
        <is>
          <t>WOMENS</t>
        </is>
      </c>
      <c r="H91" s="0" t="inlineStr">
        <is>
          <t>L</t>
        </is>
      </c>
      <c r="I91" s="0">
        <v>34.99</v>
      </c>
      <c r="J91" s="0">
        <v>10</v>
      </c>
    </row>
    <row r="92" spans="1:10" customHeight="0">
      <c r="A92" s="0">
        <f>HYPERLINK("https://dl.dropboxusercontent.com/scl/fi/49h6ljttv0qolgzrsdhrf/dsc6156edit-2.jpg?rlkey=b7fg6jlmjp8orwgygvvllhpho&amp;dl=0","Click to download Image")</f>
      </c>
      <c r="C92" s="0" t="inlineStr">
        <is>
          <t>Audra Women's T-shirt</t>
        </is>
      </c>
      <c r="D92" s="0" t="inlineStr">
        <is>
          <t>'129791</t>
        </is>
      </c>
      <c r="E92" s="0" t="inlineStr">
        <is>
          <t>DRK AUDRA W WE:129791D-XL</t>
        </is>
      </c>
      <c r="F92" s="0" t="inlineStr">
        <is>
          <t>'817129791074</t>
        </is>
      </c>
      <c r="G92" s="0" t="inlineStr">
        <is>
          <t>WOMENS</t>
        </is>
      </c>
      <c r="H92" s="0" t="inlineStr">
        <is>
          <t>XL</t>
        </is>
      </c>
      <c r="I92" s="0">
        <v>34.99</v>
      </c>
      <c r="J92" s="0">
        <v>5</v>
      </c>
    </row>
    <row r="93" spans="1:10" customHeight="0">
      <c r="A93" s="0">
        <f>HYPERLINK("https://dl.dropboxusercontent.com/scl/fi/49h6ljttv0qolgzrsdhrf/dsc6156edit-2.jpg?rlkey=b7fg6jlmjp8orwgygvvllhpho&amp;dl=0","Click to download Image")</f>
      </c>
      <c r="C93" s="0" t="inlineStr">
        <is>
          <t>Audra Women's T-shirt</t>
        </is>
      </c>
      <c r="D93" s="0" t="inlineStr">
        <is>
          <t>'129791</t>
        </is>
      </c>
      <c r="E93" s="0" t="inlineStr">
        <is>
          <t>DRK AUDRA W WE:129791E-2XL</t>
        </is>
      </c>
      <c r="F93" s="0" t="inlineStr">
        <is>
          <t>'817129791081</t>
        </is>
      </c>
      <c r="G93" s="0" t="inlineStr">
        <is>
          <t>WOMENS</t>
        </is>
      </c>
      <c r="H93" s="0" t="inlineStr">
        <is>
          <t>2XL</t>
        </is>
      </c>
      <c r="I93" s="0">
        <v>34.99</v>
      </c>
      <c r="J93" s="0">
        <v>4</v>
      </c>
    </row>
    <row r="94" spans="1:10" customHeight="0">
      <c r="A94" s="0">
        <f>HYPERLINK("https://dl.dropboxusercontent.com/scl/fi/49h6ljttv0qolgzrsdhrf/dsc6156edit-2.jpg?rlkey=b7fg6jlmjp8orwgygvvllhpho&amp;dl=0","Click to download Image")</f>
      </c>
      <c r="C94" s="0" t="inlineStr">
        <is>
          <t>Audra Women's T-shirt</t>
        </is>
      </c>
      <c r="D94" s="0" t="inlineStr">
        <is>
          <t>'129791</t>
        </is>
      </c>
      <c r="E94" s="0" t="inlineStr">
        <is>
          <t>DRK AUDRA W WE:129791F-3XL</t>
        </is>
      </c>
      <c r="F94" s="0" t="inlineStr">
        <is>
          <t>'817129791098</t>
        </is>
      </c>
      <c r="G94" s="0" t="inlineStr">
        <is>
          <t>WOMENS</t>
        </is>
      </c>
      <c r="H94" s="0" t="inlineStr">
        <is>
          <t>3XL</t>
        </is>
      </c>
      <c r="I94" s="0">
        <v>34.99</v>
      </c>
      <c r="J94" s="0">
        <v>2</v>
      </c>
    </row>
    <row r="95" spans="1:10" customHeight="0">
      <c r="A95" s="0">
        <f>HYPERLINK("https://dl.dropboxusercontent.com/scl/fi/49h6ljttv0qolgzrsdhrf/dsc6156edit-2.jpg?rlkey=b7fg6jlmjp8orwgygvvllhpho&amp;dl=0","Click to download Image")</f>
      </c>
      <c r="C95" s="0" t="inlineStr">
        <is>
          <t>Audra Women's T-shirt</t>
        </is>
      </c>
      <c r="D95" s="0" t="inlineStr">
        <is>
          <t>'129791</t>
        </is>
      </c>
      <c r="E95" s="0" t="inlineStr">
        <is>
          <t>DRK AUDRA W WE 12PK:129791Z-12PK</t>
        </is>
      </c>
      <c r="F95" s="0" t="inlineStr">
        <is>
          <t>'817129791999</t>
        </is>
      </c>
      <c r="G95" s="0" t="inlineStr">
        <is>
          <t>WOMENS</t>
        </is>
      </c>
      <c r="H95" s="0" t="inlineStr">
        <is>
          <t>12 PACK</t>
        </is>
      </c>
      <c r="I95" s="0">
        <v>336</v>
      </c>
      <c r="J95" s="0">
        <v>0</v>
      </c>
    </row>
    <row r="96" spans="1:10" customHeight="0">
      <c r="A96" s="0">
        <f>HYPERLINK("https://dl.dropboxusercontent.com/scl/fi/8rn4x6u0wv9g022up3qv8/dsc8539editbc.jpg?rlkey=xcc46348a6t5b6sudibra82ko&amp;dl=0","Click to download Image")</f>
      </c>
      <c r="B96" s="0">
        <f>HYPERLINK("https://dl.dropboxusercontent.com/scl/fi/nh02ppqpgbdmolzkiib1k/womens-t-shirt-size-chartscalla.jpg?rlkey=5vhvmravhur5sucy6vk8ybj33&amp;dl=0","Click to download SizeChart")</f>
      </c>
      <c r="C96" s="0" t="inlineStr">
        <is>
          <t>Calla Women's Long Sleeve T-Shirt</t>
        </is>
      </c>
      <c r="D96" s="0" t="inlineStr">
        <is>
          <t>'129549</t>
        </is>
      </c>
      <c r="E96" s="0" t="inlineStr">
        <is>
          <t>DRK CALLA W DG:129549A-S</t>
        </is>
      </c>
      <c r="F96" s="0" t="inlineStr">
        <is>
          <t>'817129549040</t>
        </is>
      </c>
      <c r="G96" s="0" t="inlineStr">
        <is>
          <t>WOMENS</t>
        </is>
      </c>
      <c r="H96" s="0" t="inlineStr">
        <is>
          <t>S</t>
        </is>
      </c>
      <c r="I96" s="0">
        <v>34.99</v>
      </c>
      <c r="J96" s="0">
        <v>10</v>
      </c>
    </row>
    <row r="97" spans="1:10" customHeight="0">
      <c r="A97" s="0">
        <f>HYPERLINK("https://dl.dropboxusercontent.com/scl/fi/8rn4x6u0wv9g022up3qv8/dsc8539editbc.jpg?rlkey=xcc46348a6t5b6sudibra82ko&amp;dl=0","Click to download Image")</f>
      </c>
      <c r="B97" s="0">
        <f>HYPERLINK("https://dl.dropboxusercontent.com/scl/fi/nh02ppqpgbdmolzkiib1k/womens-t-shirt-size-chartscalla.jpg?rlkey=5vhvmravhur5sucy6vk8ybj33&amp;dl=0","Click to download SizeChart")</f>
      </c>
      <c r="C97" s="0" t="inlineStr">
        <is>
          <t>Calla Women's Long Sleeve T-Shirt</t>
        </is>
      </c>
      <c r="D97" s="0" t="inlineStr">
        <is>
          <t>'129549</t>
        </is>
      </c>
      <c r="E97" s="0" t="inlineStr">
        <is>
          <t>DRK CALLA W DG:129549B-M</t>
        </is>
      </c>
      <c r="F97" s="0" t="inlineStr">
        <is>
          <t>'817129549057</t>
        </is>
      </c>
      <c r="G97" s="0" t="inlineStr">
        <is>
          <t>WOMENS</t>
        </is>
      </c>
      <c r="H97" s="0" t="inlineStr">
        <is>
          <t>M</t>
        </is>
      </c>
      <c r="I97" s="0">
        <v>34.99</v>
      </c>
      <c r="J97" s="0">
        <v>19</v>
      </c>
    </row>
    <row r="98" spans="1:10" customHeight="0">
      <c r="A98" s="0">
        <f>HYPERLINK("https://dl.dropboxusercontent.com/scl/fi/8rn4x6u0wv9g022up3qv8/dsc8539editbc.jpg?rlkey=xcc46348a6t5b6sudibra82ko&amp;dl=0","Click to download Image")</f>
      </c>
      <c r="B98" s="0">
        <f>HYPERLINK("https://dl.dropboxusercontent.com/scl/fi/nh02ppqpgbdmolzkiib1k/womens-t-shirt-size-chartscalla.jpg?rlkey=5vhvmravhur5sucy6vk8ybj33&amp;dl=0","Click to download SizeChart")</f>
      </c>
      <c r="C98" s="0" t="inlineStr">
        <is>
          <t>Calla Women's Long Sleeve T-Shirt</t>
        </is>
      </c>
      <c r="D98" s="0" t="inlineStr">
        <is>
          <t>'129549</t>
        </is>
      </c>
      <c r="E98" s="0" t="inlineStr">
        <is>
          <t>DRK CALLA W DG:129549C-L</t>
        </is>
      </c>
      <c r="F98" s="0" t="inlineStr">
        <is>
          <t>'817129549064</t>
        </is>
      </c>
      <c r="G98" s="0" t="inlineStr">
        <is>
          <t>WOMENS</t>
        </is>
      </c>
      <c r="H98" s="0" t="inlineStr">
        <is>
          <t>L</t>
        </is>
      </c>
      <c r="I98" s="0">
        <v>34.99</v>
      </c>
      <c r="J98" s="0">
        <v>23</v>
      </c>
    </row>
    <row r="99" spans="1:10" customHeight="0">
      <c r="A99" s="0">
        <f>HYPERLINK("https://dl.dropboxusercontent.com/scl/fi/8rn4x6u0wv9g022up3qv8/dsc8539editbc.jpg?rlkey=xcc46348a6t5b6sudibra82ko&amp;dl=0","Click to download Image")</f>
      </c>
      <c r="B99" s="0">
        <f>HYPERLINK("https://dl.dropboxusercontent.com/scl/fi/nh02ppqpgbdmolzkiib1k/womens-t-shirt-size-chartscalla.jpg?rlkey=5vhvmravhur5sucy6vk8ybj33&amp;dl=0","Click to download SizeChart")</f>
      </c>
      <c r="C99" s="0" t="inlineStr">
        <is>
          <t>Calla Women's Long Sleeve T-Shirt</t>
        </is>
      </c>
      <c r="D99" s="0" t="inlineStr">
        <is>
          <t>'129549</t>
        </is>
      </c>
      <c r="E99" s="0" t="inlineStr">
        <is>
          <t>DRK CALLA W DG:129549D-XL</t>
        </is>
      </c>
      <c r="F99" s="0" t="inlineStr">
        <is>
          <t>'817129549071</t>
        </is>
      </c>
      <c r="G99" s="0" t="inlineStr">
        <is>
          <t>WOMENS</t>
        </is>
      </c>
      <c r="H99" s="0" t="inlineStr">
        <is>
          <t>XL</t>
        </is>
      </c>
      <c r="I99" s="0">
        <v>34.99</v>
      </c>
      <c r="J99" s="0">
        <v>10</v>
      </c>
    </row>
    <row r="100" spans="1:10" customHeight="0">
      <c r="A100" s="0">
        <f>HYPERLINK("https://dl.dropboxusercontent.com/scl/fi/8rn4x6u0wv9g022up3qv8/dsc8539editbc.jpg?rlkey=xcc46348a6t5b6sudibra82ko&amp;dl=0","Click to download Image")</f>
      </c>
      <c r="B100" s="0">
        <f>HYPERLINK("https://dl.dropboxusercontent.com/scl/fi/nh02ppqpgbdmolzkiib1k/womens-t-shirt-size-chartscalla.jpg?rlkey=5vhvmravhur5sucy6vk8ybj33&amp;dl=0","Click to download SizeChart")</f>
      </c>
      <c r="C100" s="0" t="inlineStr">
        <is>
          <t>Calla Women's Long Sleeve T-Shirt</t>
        </is>
      </c>
      <c r="D100" s="0" t="inlineStr">
        <is>
          <t>'129549</t>
        </is>
      </c>
      <c r="E100" s="0" t="inlineStr">
        <is>
          <t>DRK CALLA W DG:129549E-2XL</t>
        </is>
      </c>
      <c r="F100" s="0" t="inlineStr">
        <is>
          <t>'817129549088</t>
        </is>
      </c>
      <c r="G100" s="0" t="inlineStr">
        <is>
          <t>WOMENS</t>
        </is>
      </c>
      <c r="H100" s="0" t="inlineStr">
        <is>
          <t>2XL</t>
        </is>
      </c>
      <c r="I100" s="0">
        <v>34.99</v>
      </c>
      <c r="J100" s="0">
        <v>6</v>
      </c>
    </row>
    <row r="101" spans="1:10" customHeight="0">
      <c r="A101" s="0">
        <f>HYPERLINK("https://dl.dropboxusercontent.com/scl/fi/8rn4x6u0wv9g022up3qv8/dsc8539editbc.jpg?rlkey=xcc46348a6t5b6sudibra82ko&amp;dl=0","Click to download Image")</f>
      </c>
      <c r="B101" s="0">
        <f>HYPERLINK("https://dl.dropboxusercontent.com/scl/fi/nh02ppqpgbdmolzkiib1k/womens-t-shirt-size-chartscalla.jpg?rlkey=5vhvmravhur5sucy6vk8ybj33&amp;dl=0","Click to download SizeChart")</f>
      </c>
      <c r="C101" s="0" t="inlineStr">
        <is>
          <t>Calla Women's Long Sleeve T-Shirt</t>
        </is>
      </c>
      <c r="D101" s="0" t="inlineStr">
        <is>
          <t>'129549</t>
        </is>
      </c>
      <c r="E101" s="0" t="inlineStr">
        <is>
          <t>DRK CALLA W DG:129549F-3XL</t>
        </is>
      </c>
      <c r="F101" s="0" t="inlineStr">
        <is>
          <t>'817129549095</t>
        </is>
      </c>
      <c r="G101" s="0" t="inlineStr">
        <is>
          <t>WOMENS</t>
        </is>
      </c>
      <c r="H101" s="0" t="inlineStr">
        <is>
          <t>3XL</t>
        </is>
      </c>
      <c r="I101" s="0">
        <v>34.99</v>
      </c>
      <c r="J101" s="0">
        <v>3</v>
      </c>
    </row>
    <row r="102" spans="1:10" customHeight="0">
      <c r="A102" s="0">
        <f>HYPERLINK("https://dl.dropboxusercontent.com/scl/fi/8rn4x6u0wv9g022up3qv8/dsc8539editbc.jpg?rlkey=xcc46348a6t5b6sudibra82ko&amp;dl=0","Click to download Image")</f>
      </c>
      <c r="B102" s="0">
        <f>HYPERLINK("https://dl.dropboxusercontent.com/scl/fi/nh02ppqpgbdmolzkiib1k/womens-t-shirt-size-chartscalla.jpg?rlkey=5vhvmravhur5sucy6vk8ybj33&amp;dl=0","Click to download SizeChart")</f>
      </c>
      <c r="C102" s="0" t="inlineStr">
        <is>
          <t>Calla Women's Long Sleeve T-Shirt</t>
        </is>
      </c>
      <c r="D102" s="0" t="inlineStr">
        <is>
          <t>'129549</t>
        </is>
      </c>
      <c r="E102" s="0" t="inlineStr">
        <is>
          <t>DRK CALLA W DG 12PK:129549Z-12PK</t>
        </is>
      </c>
      <c r="F102" s="0" t="inlineStr">
        <is>
          <t>'817129549996</t>
        </is>
      </c>
      <c r="G102" s="0" t="inlineStr">
        <is>
          <t>WOMENS</t>
        </is>
      </c>
      <c r="H102" s="0" t="inlineStr">
        <is>
          <t>12 PACK</t>
        </is>
      </c>
      <c r="I102" s="0">
        <v>336</v>
      </c>
      <c r="J102" s="0">
        <v>0</v>
      </c>
    </row>
    <row r="103" spans="1:10" customHeight="0">
      <c r="A103" s="0">
        <f>HYPERLINK("https://dl.dropboxusercontent.com/scl/fi/a6on8nq6hikkouq5t6ppk/vrtl-drk-f24-titan-ny-v1f.jpg?rlkey=xh71kdbuc26x644vcym6gmo1e&amp;dl=0","Click to download Image")</f>
      </c>
      <c r="C103" s="0" t="inlineStr">
        <is>
          <t>Titan Soft-Sided Cooler</t>
        </is>
      </c>
      <c r="D103" s="0" t="inlineStr">
        <is>
          <t>'151936</t>
        </is>
      </c>
      <c r="E103" s="0" t="inlineStr">
        <is>
          <t>DRK TITAN NY:151936</t>
        </is>
      </c>
      <c r="F103" s="0" t="inlineStr">
        <is>
          <t>'917151936013</t>
        </is>
      </c>
      <c r="H103" s="0" t="inlineStr">
        <is>
          <t>ONE SIZE</t>
        </is>
      </c>
      <c r="I103" s="0">
        <v>29.99</v>
      </c>
      <c r="J103" s="0">
        <v>83</v>
      </c>
    </row>
    <row r="104" spans="1:10" customHeight="0">
      <c r="A104" s="0">
        <f>HYPERLINK("https://dl.dropboxusercontent.com/scl/fi/4516tl0b7tk4ywjlcg8of/press-151028-tn.jpg?rlkey=qqpfl6r7px91pmbzbdsbbljlk&amp;dl=0","Click to download Image")</f>
      </c>
      <c r="C104" s="0" t="inlineStr">
        <is>
          <t>Press Men's Cap</t>
        </is>
      </c>
      <c r="D104" s="0" t="inlineStr">
        <is>
          <t>'151028</t>
        </is>
      </c>
      <c r="E104" s="0" t="inlineStr">
        <is>
          <t>DRK PRESS A BK:151028</t>
        </is>
      </c>
      <c r="F104" s="0" t="inlineStr">
        <is>
          <t>'717151028004</t>
        </is>
      </c>
      <c r="G104" s="0" t="inlineStr">
        <is>
          <t>MENS</t>
        </is>
      </c>
      <c r="H104" s="0" t="inlineStr">
        <is>
          <t>STANDARD MENS</t>
        </is>
      </c>
      <c r="I104" s="0">
        <v>29.99</v>
      </c>
      <c r="J104" s="0">
        <v>58</v>
      </c>
    </row>
    <row r="105" spans="1:10" customHeight="0">
      <c r="A105" s="0">
        <f>HYPERLINK("https://dl.dropboxusercontent.com/scl/fi/dtocsx2ayengqtezw5fra/ridge-151365-f.jpg?rlkey=6vtpzv9myf0imqn5jgofbh124&amp;dl=0","Click to download Image")</f>
      </c>
      <c r="C105" s="0" t="inlineStr">
        <is>
          <t>Ridge Men's Beanie</t>
        </is>
      </c>
      <c r="D105" s="0" t="inlineStr">
        <is>
          <t>'151365</t>
        </is>
      </c>
      <c r="E105" s="0" t="inlineStr">
        <is>
          <t>DRK RIDGE A BK:151365</t>
        </is>
      </c>
      <c r="F105" s="0" t="inlineStr">
        <is>
          <t>'717151365017</t>
        </is>
      </c>
      <c r="G105" s="0" t="inlineStr">
        <is>
          <t>MENS</t>
        </is>
      </c>
      <c r="H105" s="0" t="inlineStr">
        <is>
          <t>ADULT</t>
        </is>
      </c>
      <c r="I105" s="0">
        <v>29.99</v>
      </c>
      <c r="J105" s="0">
        <v>48</v>
      </c>
    </row>
    <row r="106" spans="1:10" customHeight="0">
      <c r="A106" s="0">
        <f>HYPERLINK("https://dl.dropboxusercontent.com/scl/fi/hanmp7ot4eraxh0t0e90n/mcallen.jpg?rlkey=rhkl3p2yxhtbclgwe0outei5d&amp;dl=0","Click to download Image")</f>
      </c>
      <c r="C106" s="0" t="inlineStr">
        <is>
          <t>Mcallen Soft-Sided Cooler</t>
        </is>
      </c>
      <c r="D106" s="0" t="inlineStr">
        <is>
          <t>'150106</t>
        </is>
      </c>
      <c r="E106" s="0" t="inlineStr">
        <is>
          <t>DRK MCALLE RL:150106</t>
        </is>
      </c>
      <c r="F106" s="0" t="inlineStr">
        <is>
          <t>'917150106011</t>
        </is>
      </c>
      <c r="H106" s="0" t="inlineStr">
        <is>
          <t>ONE SIZE</t>
        </is>
      </c>
      <c r="I106" s="0">
        <v>19.99</v>
      </c>
      <c r="J106" s="0">
        <v>126</v>
      </c>
    </row>
    <row r="107" spans="1:10" customHeight="0">
      <c r="A107" s="0">
        <f>HYPERLINK("https://dl.dropboxusercontent.com/scl/fi/8tlkdp0jlypiy8iseqdys/129803-f.jpg?rlkey=7nqwp8utq85f0oryr43ywhq5m&amp;dl=0","Click to download Image")</f>
      </c>
      <c r="B107" s="0">
        <f>HYPERLINK("https://dl.dropboxusercontent.com/scl/fi/1rtmhnk853oajicsl1dya/womens-size-chartsbea.jpg?rlkey=0y9enh2pql3j73ymy6k8nytq4&amp;dl=0","Click to download SizeChart")</f>
      </c>
      <c r="C107" s="0" t="inlineStr">
        <is>
          <t>Bea Women's Joggers</t>
        </is>
      </c>
      <c r="D107" s="0" t="inlineStr">
        <is>
          <t>'129803</t>
        </is>
      </c>
      <c r="E107" s="0" t="inlineStr">
        <is>
          <t>DRK BEA W BK:129803A-S</t>
        </is>
      </c>
      <c r="F107" s="0" t="inlineStr">
        <is>
          <t>'817129803012</t>
        </is>
      </c>
      <c r="G107" s="0" t="inlineStr">
        <is>
          <t>WOMENS</t>
        </is>
      </c>
      <c r="H107" s="0" t="inlineStr">
        <is>
          <t>S</t>
        </is>
      </c>
      <c r="I107" s="0">
        <v>39.99</v>
      </c>
      <c r="J107" s="0">
        <v>5</v>
      </c>
    </row>
    <row r="108" spans="1:10" customHeight="0">
      <c r="A108" s="0">
        <f>HYPERLINK("https://dl.dropboxusercontent.com/scl/fi/8tlkdp0jlypiy8iseqdys/129803-f.jpg?rlkey=7nqwp8utq85f0oryr43ywhq5m&amp;dl=0","Click to download Image")</f>
      </c>
      <c r="B108" s="0">
        <f>HYPERLINK("https://dl.dropboxusercontent.com/scl/fi/1rtmhnk853oajicsl1dya/womens-size-chartsbea.jpg?rlkey=0y9enh2pql3j73ymy6k8nytq4&amp;dl=0","Click to download SizeChart")</f>
      </c>
      <c r="C108" s="0" t="inlineStr">
        <is>
          <t>Bea Women's Joggers</t>
        </is>
      </c>
      <c r="D108" s="0" t="inlineStr">
        <is>
          <t>'129803</t>
        </is>
      </c>
      <c r="E108" s="0" t="inlineStr">
        <is>
          <t>DRK BEA W BK:129803B-M</t>
        </is>
      </c>
      <c r="F108" s="0" t="inlineStr">
        <is>
          <t>'817129803029</t>
        </is>
      </c>
      <c r="G108" s="0" t="inlineStr">
        <is>
          <t>WOMENS</t>
        </is>
      </c>
      <c r="H108" s="0" t="inlineStr">
        <is>
          <t>M</t>
        </is>
      </c>
      <c r="I108" s="0">
        <v>39.99</v>
      </c>
      <c r="J108" s="0">
        <v>11</v>
      </c>
    </row>
    <row r="109" spans="1:10" customHeight="0">
      <c r="A109" s="0">
        <f>HYPERLINK("https://dl.dropboxusercontent.com/scl/fi/8tlkdp0jlypiy8iseqdys/129803-f.jpg?rlkey=7nqwp8utq85f0oryr43ywhq5m&amp;dl=0","Click to download Image")</f>
      </c>
      <c r="B109" s="0">
        <f>HYPERLINK("https://dl.dropboxusercontent.com/scl/fi/1rtmhnk853oajicsl1dya/womens-size-chartsbea.jpg?rlkey=0y9enh2pql3j73ymy6k8nytq4&amp;dl=0","Click to download SizeChart")</f>
      </c>
      <c r="C109" s="0" t="inlineStr">
        <is>
          <t>Bea Women's Joggers</t>
        </is>
      </c>
      <c r="D109" s="0" t="inlineStr">
        <is>
          <t>'129803</t>
        </is>
      </c>
      <c r="E109" s="0" t="inlineStr">
        <is>
          <t>DRK BEA W BK:129803C-L</t>
        </is>
      </c>
      <c r="F109" s="0" t="inlineStr">
        <is>
          <t>'817129803036</t>
        </is>
      </c>
      <c r="G109" s="0" t="inlineStr">
        <is>
          <t>WOMENS</t>
        </is>
      </c>
      <c r="H109" s="0" t="inlineStr">
        <is>
          <t>L</t>
        </is>
      </c>
      <c r="I109" s="0">
        <v>39.99</v>
      </c>
      <c r="J109" s="0">
        <v>14</v>
      </c>
    </row>
    <row r="110" spans="1:10" customHeight="0">
      <c r="A110" s="0">
        <f>HYPERLINK("https://dl.dropboxusercontent.com/scl/fi/8tlkdp0jlypiy8iseqdys/129803-f.jpg?rlkey=7nqwp8utq85f0oryr43ywhq5m&amp;dl=0","Click to download Image")</f>
      </c>
      <c r="B110" s="0">
        <f>HYPERLINK("https://dl.dropboxusercontent.com/scl/fi/1rtmhnk853oajicsl1dya/womens-size-chartsbea.jpg?rlkey=0y9enh2pql3j73ymy6k8nytq4&amp;dl=0","Click to download SizeChart")</f>
      </c>
      <c r="C110" s="0" t="inlineStr">
        <is>
          <t>Bea Women's Joggers</t>
        </is>
      </c>
      <c r="D110" s="0" t="inlineStr">
        <is>
          <t>'129803</t>
        </is>
      </c>
      <c r="E110" s="0" t="inlineStr">
        <is>
          <t>DRK BEA W BK:129803D-XL</t>
        </is>
      </c>
      <c r="F110" s="0" t="inlineStr">
        <is>
          <t>'817129803043</t>
        </is>
      </c>
      <c r="G110" s="0" t="inlineStr">
        <is>
          <t>WOMENS</t>
        </is>
      </c>
      <c r="H110" s="0" t="inlineStr">
        <is>
          <t>XL</t>
        </is>
      </c>
      <c r="I110" s="0">
        <v>39.99</v>
      </c>
      <c r="J110" s="0">
        <v>5</v>
      </c>
    </row>
    <row r="111" spans="1:10" customHeight="0">
      <c r="A111" s="0">
        <f>HYPERLINK("https://dl.dropboxusercontent.com/scl/fi/8tlkdp0jlypiy8iseqdys/129803-f.jpg?rlkey=7nqwp8utq85f0oryr43ywhq5m&amp;dl=0","Click to download Image")</f>
      </c>
      <c r="B111" s="0">
        <f>HYPERLINK("https://dl.dropboxusercontent.com/scl/fi/1rtmhnk853oajicsl1dya/womens-size-chartsbea.jpg?rlkey=0y9enh2pql3j73ymy6k8nytq4&amp;dl=0","Click to download SizeChart")</f>
      </c>
      <c r="C111" s="0" t="inlineStr">
        <is>
          <t>Bea Women's Joggers</t>
        </is>
      </c>
      <c r="D111" s="0" t="inlineStr">
        <is>
          <t>'129803</t>
        </is>
      </c>
      <c r="E111" s="0" t="inlineStr">
        <is>
          <t>DRK BEA W BK:129803E-2XL</t>
        </is>
      </c>
      <c r="F111" s="0" t="inlineStr">
        <is>
          <t>'817129803050</t>
        </is>
      </c>
      <c r="G111" s="0" t="inlineStr">
        <is>
          <t>WOMENS</t>
        </is>
      </c>
      <c r="H111" s="0" t="inlineStr">
        <is>
          <t>2XL</t>
        </is>
      </c>
      <c r="I111" s="0">
        <v>39.99</v>
      </c>
      <c r="J111" s="0">
        <v>3</v>
      </c>
    </row>
    <row r="112" spans="1:10" customHeight="0">
      <c r="A112" s="0">
        <f>HYPERLINK("https://dl.dropboxusercontent.com/scl/fi/8tlkdp0jlypiy8iseqdys/129803-f.jpg?rlkey=7nqwp8utq85f0oryr43ywhq5m&amp;dl=0","Click to download Image")</f>
      </c>
      <c r="B112" s="0">
        <f>HYPERLINK("https://dl.dropboxusercontent.com/scl/fi/1rtmhnk853oajicsl1dya/womens-size-chartsbea.jpg?rlkey=0y9enh2pql3j73ymy6k8nytq4&amp;dl=0","Click to download SizeChart")</f>
      </c>
      <c r="C112" s="0" t="inlineStr">
        <is>
          <t>Bea Women's Joggers</t>
        </is>
      </c>
      <c r="D112" s="0" t="inlineStr">
        <is>
          <t>'129803</t>
        </is>
      </c>
      <c r="E112" s="0" t="inlineStr">
        <is>
          <t>DRK BEA W BK:129803F-3XL</t>
        </is>
      </c>
      <c r="F112" s="0" t="inlineStr">
        <is>
          <t>'817129803067</t>
        </is>
      </c>
      <c r="G112" s="0" t="inlineStr">
        <is>
          <t>WOMENS</t>
        </is>
      </c>
      <c r="H112" s="0" t="inlineStr">
        <is>
          <t>3XL</t>
        </is>
      </c>
      <c r="I112" s="0">
        <v>39.99</v>
      </c>
      <c r="J112" s="0">
        <v>2</v>
      </c>
    </row>
    <row r="113" spans="1:10" customHeight="0">
      <c r="A113" s="0">
        <f>HYPERLINK("https://dl.dropboxusercontent.com/scl/fi/8tlkdp0jlypiy8iseqdys/129803-f.jpg?rlkey=7nqwp8utq85f0oryr43ywhq5m&amp;dl=0","Click to download Image")</f>
      </c>
      <c r="B113" s="0">
        <f>HYPERLINK("https://dl.dropboxusercontent.com/scl/fi/1rtmhnk853oajicsl1dya/womens-size-chartsbea.jpg?rlkey=0y9enh2pql3j73ymy6k8nytq4&amp;dl=0","Click to download SizeChart")</f>
      </c>
      <c r="C113" s="0" t="inlineStr">
        <is>
          <t>Bea Women's Joggers</t>
        </is>
      </c>
      <c r="D113" s="0" t="inlineStr">
        <is>
          <t>'129803</t>
        </is>
      </c>
      <c r="E113" s="0" t="inlineStr">
        <is>
          <t>DRK BEA W BK 12PK:129803Z-12PK</t>
        </is>
      </c>
      <c r="F113" s="0" t="inlineStr">
        <is>
          <t>'817129803999</t>
        </is>
      </c>
      <c r="G113" s="0" t="inlineStr">
        <is>
          <t>WOMENS</t>
        </is>
      </c>
      <c r="H113" s="0" t="inlineStr">
        <is>
          <t>12 PACK</t>
        </is>
      </c>
      <c r="I113" s="0">
        <v>384</v>
      </c>
      <c r="J113" s="0">
        <v>0</v>
      </c>
    </row>
    <row r="114" spans="1:10" customHeight="0">
      <c r="A114" s="0">
        <f>HYPERLINK("https://dl.dropboxusercontent.com/scl/fi/o0fa45ngatno840hsscxo/132674-af.jpg?rlkey=bs3qz8romtq4balczy2lq5qgf&amp;dl=0","Click to download Image")</f>
      </c>
      <c r="C114" s="0" t="inlineStr">
        <is>
          <t>Chester Mens Cap</t>
        </is>
      </c>
      <c r="D114" s="0" t="inlineStr">
        <is>
          <t>'132674</t>
        </is>
      </c>
      <c r="E114" s="0" t="inlineStr">
        <is>
          <t>DRK CHESTE A RL:132674</t>
        </is>
      </c>
      <c r="F114" s="0" t="inlineStr">
        <is>
          <t>'717132674008</t>
        </is>
      </c>
      <c r="G114" s="0" t="inlineStr">
        <is>
          <t>MENS</t>
        </is>
      </c>
      <c r="H114" s="0" t="inlineStr">
        <is>
          <t>STANDARD:58CM</t>
        </is>
      </c>
      <c r="I114" s="0">
        <v>24.99</v>
      </c>
      <c r="J114" s="0">
        <v>7</v>
      </c>
    </row>
    <row r="115" spans="1:10" customHeight="0">
      <c r="A115" s="0">
        <f>HYPERLINK("https://dl.dropboxusercontent.com/scl/fi/5scz4mldavtleihmijcxb/129862-flatf.jpg?rlkey=rx07xai4knxdo1lz447ckl1vr&amp;dl=0","Click to download Image")</f>
      </c>
      <c r="C115" s="0" t="inlineStr">
        <is>
          <t>Clara Women's Beanie</t>
        </is>
      </c>
      <c r="D115" s="0" t="inlineStr">
        <is>
          <t>'129862</t>
        </is>
      </c>
      <c r="E115" s="0" t="inlineStr">
        <is>
          <t>DRK CLARA W GY:129862</t>
        </is>
      </c>
      <c r="F115" s="0" t="inlineStr">
        <is>
          <t>'717129862012</t>
        </is>
      </c>
      <c r="G115" s="0" t="inlineStr">
        <is>
          <t>WOMENS</t>
        </is>
      </c>
      <c r="I115" s="0">
        <v>24.99</v>
      </c>
      <c r="J115" s="0">
        <v>30</v>
      </c>
    </row>
    <row r="116" spans="1:10" customHeight="0">
      <c r="A116" s="0">
        <f>HYPERLINK("https://dl.dropboxusercontent.com/scl/fi/e2glip8seuzhwi3c16ydl/ruck-151581-tn.jpg?rlkey=szs5dzw15fauboi0fy293s7uz&amp;dl=0","Click to download Image")</f>
      </c>
      <c r="C116" s="0" t="inlineStr">
        <is>
          <t>Ruck Men's Beanie</t>
        </is>
      </c>
      <c r="D116" s="0" t="inlineStr">
        <is>
          <t>'151581</t>
        </is>
      </c>
      <c r="E116" s="0" t="inlineStr">
        <is>
          <t>DRK RUCK A BE:151581</t>
        </is>
      </c>
      <c r="F116" s="0" t="inlineStr">
        <is>
          <t>'717151581011</t>
        </is>
      </c>
      <c r="G116" s="0" t="inlineStr">
        <is>
          <t>MENS</t>
        </is>
      </c>
      <c r="H116" s="0" t="inlineStr">
        <is>
          <t>ADULT</t>
        </is>
      </c>
      <c r="I116" s="0">
        <v>24.99</v>
      </c>
      <c r="J116" s="0">
        <v>58</v>
      </c>
    </row>
    <row r="117" spans="1:10" customHeight="0">
      <c r="A117" s="0">
        <f>HYPERLINK("https://dl.dropboxusercontent.com/scl/fi/ebbxhdabf65zfxbc29j7t/milat35106.jpg?rlkey=1jzd36bswbv2hpe00j9dr2gti&amp;dl=0","Click to download Image")</f>
      </c>
      <c r="C117" s="0" t="inlineStr">
        <is>
          <t>Mila Women's Cap</t>
        </is>
      </c>
      <c r="D117" s="0" t="inlineStr">
        <is>
          <t>'152182</t>
        </is>
      </c>
      <c r="E117" s="0" t="inlineStr">
        <is>
          <t>DRK MILA A LB:152182</t>
        </is>
      </c>
      <c r="F117" s="0" t="inlineStr">
        <is>
          <t>'717152182019</t>
        </is>
      </c>
      <c r="G117" s="0" t="inlineStr">
        <is>
          <t>WOMENS</t>
        </is>
      </c>
      <c r="H117" s="0" t="inlineStr">
        <is>
          <t>WOMENS</t>
        </is>
      </c>
      <c r="I117" s="0">
        <v>29.99</v>
      </c>
      <c r="J117" s="0">
        <v>59</v>
      </c>
    </row>
    <row r="118" spans="1:10" customHeight="0">
      <c r="A118" s="0">
        <f>HYPERLINK("https://dl.dropboxusercontent.com/scl/fi/1pxex9mikn9s8cc5v1cdb/everest-129573-f.jpg?rlkey=9hy9r4vly3b03hfy4c407k1ta&amp;dl=0","Click to download Image")</f>
      </c>
      <c r="C118" s="0" t="inlineStr">
        <is>
          <t>Everest Womens Nano Loft Vest</t>
        </is>
      </c>
      <c r="D118" s="0" t="inlineStr">
        <is>
          <t>'129573</t>
        </is>
      </c>
      <c r="E118" s="0" t="inlineStr">
        <is>
          <t>DRK EVERES W BK:129573A-S</t>
        </is>
      </c>
      <c r="F118" s="0" t="inlineStr">
        <is>
          <t>'817129573045</t>
        </is>
      </c>
      <c r="G118" s="0" t="inlineStr">
        <is>
          <t>WOMENS</t>
        </is>
      </c>
      <c r="H118" s="0" t="inlineStr">
        <is>
          <t>S</t>
        </is>
      </c>
      <c r="I118" s="0">
        <v>79.99</v>
      </c>
      <c r="J118" s="0">
        <v>8</v>
      </c>
    </row>
    <row r="119" spans="1:10" customHeight="0">
      <c r="A119" s="0">
        <f>HYPERLINK("https://dl.dropboxusercontent.com/scl/fi/1pxex9mikn9s8cc5v1cdb/everest-129573-f.jpg?rlkey=9hy9r4vly3b03hfy4c407k1ta&amp;dl=0","Click to download Image")</f>
      </c>
      <c r="C119" s="0" t="inlineStr">
        <is>
          <t>Everest Womens Nano Loft Vest</t>
        </is>
      </c>
      <c r="D119" s="0" t="inlineStr">
        <is>
          <t>'129573</t>
        </is>
      </c>
      <c r="E119" s="0" t="inlineStr">
        <is>
          <t>DRK EVERES W BK:129573B-M</t>
        </is>
      </c>
      <c r="F119" s="0" t="inlineStr">
        <is>
          <t>'817129573052</t>
        </is>
      </c>
      <c r="G119" s="0" t="inlineStr">
        <is>
          <t>WOMENS</t>
        </is>
      </c>
      <c r="H119" s="0" t="inlineStr">
        <is>
          <t>M</t>
        </is>
      </c>
      <c r="I119" s="0">
        <v>79.99</v>
      </c>
      <c r="J119" s="0">
        <v>12</v>
      </c>
    </row>
    <row r="120" spans="1:10" customHeight="0">
      <c r="A120" s="0">
        <f>HYPERLINK("https://dl.dropboxusercontent.com/scl/fi/1pxex9mikn9s8cc5v1cdb/everest-129573-f.jpg?rlkey=9hy9r4vly3b03hfy4c407k1ta&amp;dl=0","Click to download Image")</f>
      </c>
      <c r="C120" s="0" t="inlineStr">
        <is>
          <t>Everest Womens Nano Loft Vest</t>
        </is>
      </c>
      <c r="D120" s="0" t="inlineStr">
        <is>
          <t>'129573</t>
        </is>
      </c>
      <c r="E120" s="0" t="inlineStr">
        <is>
          <t>DRK EVERES W BK:129573C-L</t>
        </is>
      </c>
      <c r="F120" s="0" t="inlineStr">
        <is>
          <t>'817129573069</t>
        </is>
      </c>
      <c r="G120" s="0" t="inlineStr">
        <is>
          <t>WOMENS</t>
        </is>
      </c>
      <c r="H120" s="0" t="inlineStr">
        <is>
          <t>L</t>
        </is>
      </c>
      <c r="I120" s="0">
        <v>79.99</v>
      </c>
      <c r="J120" s="0">
        <v>14</v>
      </c>
    </row>
    <row r="121" spans="1:10" customHeight="0">
      <c r="A121" s="0">
        <f>HYPERLINK("https://dl.dropboxusercontent.com/scl/fi/1pxex9mikn9s8cc5v1cdb/everest-129573-f.jpg?rlkey=9hy9r4vly3b03hfy4c407k1ta&amp;dl=0","Click to download Image")</f>
      </c>
      <c r="C121" s="0" t="inlineStr">
        <is>
          <t>Everest Womens Nano Loft Vest</t>
        </is>
      </c>
      <c r="D121" s="0" t="inlineStr">
        <is>
          <t>'129573</t>
        </is>
      </c>
      <c r="E121" s="0" t="inlineStr">
        <is>
          <t>DRK EVERES W BK:129573D-XL</t>
        </is>
      </c>
      <c r="F121" s="0" t="inlineStr">
        <is>
          <t>'817129573076</t>
        </is>
      </c>
      <c r="G121" s="0" t="inlineStr">
        <is>
          <t>WOMENS</t>
        </is>
      </c>
      <c r="H121" s="0" t="inlineStr">
        <is>
          <t>XL</t>
        </is>
      </c>
      <c r="I121" s="0">
        <v>79.99</v>
      </c>
      <c r="J121" s="0">
        <v>7</v>
      </c>
    </row>
    <row r="122" spans="1:10" customHeight="0">
      <c r="A122" s="0">
        <f>HYPERLINK("https://dl.dropboxusercontent.com/scl/fi/1pxex9mikn9s8cc5v1cdb/everest-129573-f.jpg?rlkey=9hy9r4vly3b03hfy4c407k1ta&amp;dl=0","Click to download Image")</f>
      </c>
      <c r="C122" s="0" t="inlineStr">
        <is>
          <t>Everest Womens Nano Loft Vest</t>
        </is>
      </c>
      <c r="D122" s="0" t="inlineStr">
        <is>
          <t>'129573</t>
        </is>
      </c>
      <c r="E122" s="0" t="inlineStr">
        <is>
          <t>DRK EVERES W BK:129573E-2XL</t>
        </is>
      </c>
      <c r="F122" s="0" t="inlineStr">
        <is>
          <t>'817129573083</t>
        </is>
      </c>
      <c r="G122" s="0" t="inlineStr">
        <is>
          <t>WOMENS</t>
        </is>
      </c>
      <c r="H122" s="0" t="inlineStr">
        <is>
          <t>2XL</t>
        </is>
      </c>
      <c r="I122" s="0">
        <v>81.99</v>
      </c>
      <c r="J122" s="0">
        <v>3</v>
      </c>
    </row>
    <row r="123" spans="1:10" customHeight="0">
      <c r="A123" s="0">
        <f>HYPERLINK("https://dl.dropboxusercontent.com/scl/fi/1pxex9mikn9s8cc5v1cdb/everest-129573-f.jpg?rlkey=9hy9r4vly3b03hfy4c407k1ta&amp;dl=0","Click to download Image")</f>
      </c>
      <c r="C123" s="0" t="inlineStr">
        <is>
          <t>Everest Womens Nano Loft Vest</t>
        </is>
      </c>
      <c r="D123" s="0" t="inlineStr">
        <is>
          <t>'129573</t>
        </is>
      </c>
      <c r="E123" s="0" t="inlineStr">
        <is>
          <t>DRK EVERES W BK:129573F-3XL</t>
        </is>
      </c>
      <c r="F123" s="0" t="inlineStr">
        <is>
          <t>'817129573090</t>
        </is>
      </c>
      <c r="G123" s="0" t="inlineStr">
        <is>
          <t>WOMENS</t>
        </is>
      </c>
      <c r="H123" s="0" t="inlineStr">
        <is>
          <t>3XL</t>
        </is>
      </c>
      <c r="I123" s="0">
        <v>81.99</v>
      </c>
      <c r="J123" s="0">
        <v>2</v>
      </c>
    </row>
    <row r="124" spans="1:10" customHeight="0">
      <c r="A124" s="0">
        <f>HYPERLINK("https://dl.dropboxusercontent.com/scl/fi/1pxex9mikn9s8cc5v1cdb/everest-129573-f.jpg?rlkey=9hy9r4vly3b03hfy4c407k1ta&amp;dl=0","Click to download Image")</f>
      </c>
      <c r="C124" s="0" t="inlineStr">
        <is>
          <t>Everest Womens Nano Loft Vest</t>
        </is>
      </c>
      <c r="D124" s="0" t="inlineStr">
        <is>
          <t>'129573</t>
        </is>
      </c>
      <c r="E124" s="0" t="inlineStr">
        <is>
          <t>DRK EVERES W BK 12PK:129573Z-12PK</t>
        </is>
      </c>
      <c r="F124" s="0" t="inlineStr">
        <is>
          <t>'817129573991</t>
        </is>
      </c>
      <c r="G124" s="0" t="inlineStr">
        <is>
          <t>WOMENS</t>
        </is>
      </c>
      <c r="H124" s="0" t="inlineStr">
        <is>
          <t>12 PACK</t>
        </is>
      </c>
      <c r="I124" s="0">
        <v>768</v>
      </c>
      <c r="J124" s="0">
        <v>0</v>
      </c>
    </row>
    <row r="125" spans="1:10" customHeight="0">
      <c r="A125" s="0">
        <f>HYPERLINK("https://dl.dropboxusercontent.com/scl/fi/tcclioultdh05uobqfw6a/dsc6220edit.jpg?rlkey=c2bwhezthyfb2n7errlqmv22p&amp;dl=0","Click to download Image")</f>
      </c>
      <c r="C125" s="0" t="inlineStr">
        <is>
          <t>Jaxon Youth Long Sleeve</t>
        </is>
      </c>
      <c r="D125" s="0" t="inlineStr">
        <is>
          <t>'128851</t>
        </is>
      </c>
      <c r="E125" s="0" t="inlineStr">
        <is>
          <t>DRK JAXON Y DG:128851B-YS</t>
        </is>
      </c>
      <c r="F125" s="0" t="inlineStr">
        <is>
          <t>'817128851014</t>
        </is>
      </c>
      <c r="G125" s="0" t="inlineStr">
        <is>
          <t>YOUTH</t>
        </is>
      </c>
      <c r="H125" s="0" t="inlineStr">
        <is>
          <t>YS</t>
        </is>
      </c>
      <c r="I125" s="0">
        <v>29.99</v>
      </c>
      <c r="J125" s="0">
        <v>6</v>
      </c>
    </row>
    <row r="126" spans="1:10" customHeight="0">
      <c r="A126" s="0">
        <f>HYPERLINK("https://dl.dropboxusercontent.com/scl/fi/tcclioultdh05uobqfw6a/dsc6220edit.jpg?rlkey=c2bwhezthyfb2n7errlqmv22p&amp;dl=0","Click to download Image")</f>
      </c>
      <c r="C126" s="0" t="inlineStr">
        <is>
          <t>Jaxon Youth Long Sleeve</t>
        </is>
      </c>
      <c r="D126" s="0" t="inlineStr">
        <is>
          <t>'128851</t>
        </is>
      </c>
      <c r="E126" s="0" t="inlineStr">
        <is>
          <t>DRK JAXON Y DG:128851C-YM</t>
        </is>
      </c>
      <c r="F126" s="0" t="inlineStr">
        <is>
          <t>'817128851021</t>
        </is>
      </c>
      <c r="G126" s="0" t="inlineStr">
        <is>
          <t>YOUTH</t>
        </is>
      </c>
      <c r="H126" s="0" t="inlineStr">
        <is>
          <t>YM</t>
        </is>
      </c>
      <c r="I126" s="0">
        <v>29.99</v>
      </c>
      <c r="J126" s="0">
        <v>7</v>
      </c>
    </row>
    <row r="127" spans="1:10" customHeight="0">
      <c r="A127" s="0">
        <f>HYPERLINK("https://dl.dropboxusercontent.com/scl/fi/tcclioultdh05uobqfw6a/dsc6220edit.jpg?rlkey=c2bwhezthyfb2n7errlqmv22p&amp;dl=0","Click to download Image")</f>
      </c>
      <c r="C127" s="0" t="inlineStr">
        <is>
          <t>Jaxon Youth Long Sleeve</t>
        </is>
      </c>
      <c r="D127" s="0" t="inlineStr">
        <is>
          <t>'128851</t>
        </is>
      </c>
      <c r="E127" s="0" t="inlineStr">
        <is>
          <t>DRK JAXON Y DG:128851D-YL</t>
        </is>
      </c>
      <c r="F127" s="0" t="inlineStr">
        <is>
          <t>'817128851038</t>
        </is>
      </c>
      <c r="G127" s="0" t="inlineStr">
        <is>
          <t>YOUTH</t>
        </is>
      </c>
      <c r="H127" s="0" t="inlineStr">
        <is>
          <t>YL</t>
        </is>
      </c>
      <c r="I127" s="0">
        <v>29.99</v>
      </c>
      <c r="J127" s="0">
        <v>9</v>
      </c>
    </row>
    <row r="128" spans="1:10" customHeight="0">
      <c r="A128" s="0">
        <f>HYPERLINK("https://dl.dropboxusercontent.com/scl/fi/tcclioultdh05uobqfw6a/dsc6220edit.jpg?rlkey=c2bwhezthyfb2n7errlqmv22p&amp;dl=0","Click to download Image")</f>
      </c>
      <c r="C128" s="0" t="inlineStr">
        <is>
          <t>Jaxon Youth Long Sleeve</t>
        </is>
      </c>
      <c r="D128" s="0" t="inlineStr">
        <is>
          <t>'128851</t>
        </is>
      </c>
      <c r="E128" s="0" t="inlineStr">
        <is>
          <t>DRK JAXON Y DG:128851E-YXL</t>
        </is>
      </c>
      <c r="F128" s="0" t="inlineStr">
        <is>
          <t>'817128851045</t>
        </is>
      </c>
      <c r="G128" s="0" t="inlineStr">
        <is>
          <t>YOUTH</t>
        </is>
      </c>
      <c r="H128" s="0" t="inlineStr">
        <is>
          <t>YXL</t>
        </is>
      </c>
      <c r="I128" s="0">
        <v>29.99</v>
      </c>
      <c r="J128" s="0">
        <v>10</v>
      </c>
    </row>
    <row r="129" spans="1:10" customHeight="0">
      <c r="A129" s="0">
        <f>HYPERLINK("https://dl.dropboxusercontent.com/scl/fi/tcclioultdh05uobqfw6a/dsc6220edit.jpg?rlkey=c2bwhezthyfb2n7errlqmv22p&amp;dl=0","Click to download Image")</f>
      </c>
      <c r="C129" s="0" t="inlineStr">
        <is>
          <t>Jaxon Youth Long Sleeve</t>
        </is>
      </c>
      <c r="D129" s="0" t="inlineStr">
        <is>
          <t>'128851</t>
        </is>
      </c>
      <c r="E129" s="0" t="inlineStr">
        <is>
          <t>DRK JAXON Y DG 12PK:128851Z-12PK</t>
        </is>
      </c>
      <c r="F129" s="0" t="inlineStr">
        <is>
          <t>'817128851991</t>
        </is>
      </c>
      <c r="G129" s="0" t="inlineStr">
        <is>
          <t>YOUTH</t>
        </is>
      </c>
      <c r="H129" s="0" t="inlineStr">
        <is>
          <t>12 PACK</t>
        </is>
      </c>
      <c r="I129" s="0">
        <v>288</v>
      </c>
      <c r="J129" s="0">
        <v>0</v>
      </c>
    </row>
    <row r="130" spans="1:10" customHeight="0">
      <c r="A130" s="0">
        <f>HYPERLINK("https://dl.dropboxusercontent.com/scl/fi/6d8sp415ej1zk4jq3bo13/129043-f.jpg?rlkey=oacrwtl4w6z3t0xt840qpjl16&amp;dl=0","Click to download Image")</f>
      </c>
      <c r="B130" s="0">
        <f>HYPERLINK("https://dl.dropboxusercontent.com/scl/fi/9r7rnmncpo3f4msmwvhq6/mens-bottoms-size-chartsmaker.jpg?rlkey=mu4buurzy2p4q47tf9ag24r7n&amp;dl=0","Click to download SizeChart")</f>
      </c>
      <c r="C130" s="0" t="inlineStr">
        <is>
          <t>Maker Men's Joggers</t>
        </is>
      </c>
      <c r="D130" s="0" t="inlineStr">
        <is>
          <t>'129043</t>
        </is>
      </c>
      <c r="E130" s="0" t="inlineStr">
        <is>
          <t>DRK MAKER M BK:129043A-S</t>
        </is>
      </c>
      <c r="F130" s="0" t="inlineStr">
        <is>
          <t>'817129043012</t>
        </is>
      </c>
      <c r="G130" s="0" t="inlineStr">
        <is>
          <t>MENS</t>
        </is>
      </c>
      <c r="H130" s="0" t="inlineStr">
        <is>
          <t>S</t>
        </is>
      </c>
      <c r="I130" s="0">
        <v>39.99</v>
      </c>
      <c r="J130" s="0">
        <v>0</v>
      </c>
    </row>
    <row r="131" spans="1:10" customHeight="0">
      <c r="A131" s="0">
        <f>HYPERLINK("https://dl.dropboxusercontent.com/scl/fi/6d8sp415ej1zk4jq3bo13/129043-f.jpg?rlkey=oacrwtl4w6z3t0xt840qpjl16&amp;dl=0","Click to download Image")</f>
      </c>
      <c r="B131" s="0">
        <f>HYPERLINK("https://dl.dropboxusercontent.com/scl/fi/9r7rnmncpo3f4msmwvhq6/mens-bottoms-size-chartsmaker.jpg?rlkey=mu4buurzy2p4q47tf9ag24r7n&amp;dl=0","Click to download SizeChart")</f>
      </c>
      <c r="C131" s="0" t="inlineStr">
        <is>
          <t>Maker Men's Joggers</t>
        </is>
      </c>
      <c r="D131" s="0" t="inlineStr">
        <is>
          <t>'129043</t>
        </is>
      </c>
      <c r="E131" s="0" t="inlineStr">
        <is>
          <t>DRK MAKER M BK:129043B-M</t>
        </is>
      </c>
      <c r="F131" s="0" t="inlineStr">
        <is>
          <t>'817129043029</t>
        </is>
      </c>
      <c r="G131" s="0" t="inlineStr">
        <is>
          <t>MENS</t>
        </is>
      </c>
      <c r="H131" s="0" t="inlineStr">
        <is>
          <t>M</t>
        </is>
      </c>
      <c r="I131" s="0">
        <v>39.99</v>
      </c>
      <c r="J131" s="0">
        <v>0</v>
      </c>
    </row>
    <row r="132" spans="1:10" customHeight="0">
      <c r="A132" s="0">
        <f>HYPERLINK("https://dl.dropboxusercontent.com/scl/fi/6d8sp415ej1zk4jq3bo13/129043-f.jpg?rlkey=oacrwtl4w6z3t0xt840qpjl16&amp;dl=0","Click to download Image")</f>
      </c>
      <c r="B132" s="0">
        <f>HYPERLINK("https://dl.dropboxusercontent.com/scl/fi/9r7rnmncpo3f4msmwvhq6/mens-bottoms-size-chartsmaker.jpg?rlkey=mu4buurzy2p4q47tf9ag24r7n&amp;dl=0","Click to download SizeChart")</f>
      </c>
      <c r="C132" s="0" t="inlineStr">
        <is>
          <t>Maker Men's Joggers</t>
        </is>
      </c>
      <c r="D132" s="0" t="inlineStr">
        <is>
          <t>'129043</t>
        </is>
      </c>
      <c r="E132" s="0" t="inlineStr">
        <is>
          <t>DRK MAKER M BK:129043C-L</t>
        </is>
      </c>
      <c r="F132" s="0" t="inlineStr">
        <is>
          <t>'817129043036</t>
        </is>
      </c>
      <c r="G132" s="0" t="inlineStr">
        <is>
          <t>MENS</t>
        </is>
      </c>
      <c r="H132" s="0" t="inlineStr">
        <is>
          <t>L</t>
        </is>
      </c>
      <c r="I132" s="0">
        <v>39.99</v>
      </c>
      <c r="J132" s="0">
        <v>0</v>
      </c>
    </row>
    <row r="133" spans="1:10" customHeight="0">
      <c r="A133" s="0">
        <f>HYPERLINK("https://dl.dropboxusercontent.com/scl/fi/6d8sp415ej1zk4jq3bo13/129043-f.jpg?rlkey=oacrwtl4w6z3t0xt840qpjl16&amp;dl=0","Click to download Image")</f>
      </c>
      <c r="B133" s="0">
        <f>HYPERLINK("https://dl.dropboxusercontent.com/scl/fi/9r7rnmncpo3f4msmwvhq6/mens-bottoms-size-chartsmaker.jpg?rlkey=mu4buurzy2p4q47tf9ag24r7n&amp;dl=0","Click to download SizeChart")</f>
      </c>
      <c r="C133" s="0" t="inlineStr">
        <is>
          <t>Maker Men's Joggers</t>
        </is>
      </c>
      <c r="D133" s="0" t="inlineStr">
        <is>
          <t>'129043</t>
        </is>
      </c>
      <c r="E133" s="0" t="inlineStr">
        <is>
          <t>DRK MAKER M BK:129043D-XL</t>
        </is>
      </c>
      <c r="F133" s="0" t="inlineStr">
        <is>
          <t>'817129043043</t>
        </is>
      </c>
      <c r="G133" s="0" t="inlineStr">
        <is>
          <t>MENS</t>
        </is>
      </c>
      <c r="H133" s="0" t="inlineStr">
        <is>
          <t>XL</t>
        </is>
      </c>
      <c r="I133" s="0">
        <v>39.99</v>
      </c>
      <c r="J133" s="0">
        <v>0</v>
      </c>
    </row>
    <row r="134" spans="1:10" customHeight="0">
      <c r="A134" s="0">
        <f>HYPERLINK("https://dl.dropboxusercontent.com/scl/fi/6d8sp415ej1zk4jq3bo13/129043-f.jpg?rlkey=oacrwtl4w6z3t0xt840qpjl16&amp;dl=0","Click to download Image")</f>
      </c>
      <c r="B134" s="0">
        <f>HYPERLINK("https://dl.dropboxusercontent.com/scl/fi/9r7rnmncpo3f4msmwvhq6/mens-bottoms-size-chartsmaker.jpg?rlkey=mu4buurzy2p4q47tf9ag24r7n&amp;dl=0","Click to download SizeChart")</f>
      </c>
      <c r="C134" s="0" t="inlineStr">
        <is>
          <t>Maker Men's Joggers</t>
        </is>
      </c>
      <c r="D134" s="0" t="inlineStr">
        <is>
          <t>'129043</t>
        </is>
      </c>
      <c r="E134" s="0" t="inlineStr">
        <is>
          <t>DRK MAKER M BK:129043E-2XL</t>
        </is>
      </c>
      <c r="F134" s="0" t="inlineStr">
        <is>
          <t>'817129043050</t>
        </is>
      </c>
      <c r="G134" s="0" t="inlineStr">
        <is>
          <t>MENS</t>
        </is>
      </c>
      <c r="H134" s="0" t="inlineStr">
        <is>
          <t>2XL</t>
        </is>
      </c>
      <c r="I134" s="0">
        <v>41.99</v>
      </c>
      <c r="J134" s="0">
        <v>8</v>
      </c>
    </row>
    <row r="135" spans="1:10" customHeight="0">
      <c r="A135" s="0">
        <f>HYPERLINK("https://dl.dropboxusercontent.com/scl/fi/6d8sp415ej1zk4jq3bo13/129043-f.jpg?rlkey=oacrwtl4w6z3t0xt840qpjl16&amp;dl=0","Click to download Image")</f>
      </c>
      <c r="B135" s="0">
        <f>HYPERLINK("https://dl.dropboxusercontent.com/scl/fi/9r7rnmncpo3f4msmwvhq6/mens-bottoms-size-chartsmaker.jpg?rlkey=mu4buurzy2p4q47tf9ag24r7n&amp;dl=0","Click to download SizeChart")</f>
      </c>
      <c r="C135" s="0" t="inlineStr">
        <is>
          <t>Maker Men's Joggers</t>
        </is>
      </c>
      <c r="D135" s="0" t="inlineStr">
        <is>
          <t>'129043</t>
        </is>
      </c>
      <c r="E135" s="0" t="inlineStr">
        <is>
          <t>DRK MAKER M BK:129043F-3XL</t>
        </is>
      </c>
      <c r="F135" s="0" t="inlineStr">
        <is>
          <t>'817129043067</t>
        </is>
      </c>
      <c r="G135" s="0" t="inlineStr">
        <is>
          <t>MENS</t>
        </is>
      </c>
      <c r="H135" s="0" t="inlineStr">
        <is>
          <t>3XL</t>
        </is>
      </c>
      <c r="I135" s="0">
        <v>41.99</v>
      </c>
      <c r="J135" s="0">
        <v>3</v>
      </c>
    </row>
    <row r="136" spans="1:10" customHeight="0">
      <c r="A136" s="0">
        <f>HYPERLINK("https://dl.dropboxusercontent.com/scl/fi/6d8sp415ej1zk4jq3bo13/129043-f.jpg?rlkey=oacrwtl4w6z3t0xt840qpjl16&amp;dl=0","Click to download Image")</f>
      </c>
      <c r="B136" s="0">
        <f>HYPERLINK("https://dl.dropboxusercontent.com/scl/fi/9r7rnmncpo3f4msmwvhq6/mens-bottoms-size-chartsmaker.jpg?rlkey=mu4buurzy2p4q47tf9ag24r7n&amp;dl=0","Click to download SizeChart")</f>
      </c>
      <c r="C136" s="0" t="inlineStr">
        <is>
          <t>Maker Men's Joggers</t>
        </is>
      </c>
      <c r="D136" s="0" t="inlineStr">
        <is>
          <t>'129043</t>
        </is>
      </c>
      <c r="E136" s="0" t="inlineStr">
        <is>
          <t>DRK MAKER M BK 12PK:129043Z-12PK</t>
        </is>
      </c>
      <c r="F136" s="0" t="inlineStr">
        <is>
          <t>'817129043999</t>
        </is>
      </c>
      <c r="G136" s="0" t="inlineStr">
        <is>
          <t>MENS</t>
        </is>
      </c>
      <c r="H136" s="0" t="inlineStr">
        <is>
          <t>12 PACK</t>
        </is>
      </c>
      <c r="I136" s="0">
        <v>390</v>
      </c>
      <c r="J136" s="0">
        <v>0</v>
      </c>
    </row>
    <row r="137" spans="1:10" customHeight="0">
      <c r="A137" s="0">
        <f>HYPERLINK("https://dl.dropboxusercontent.com/scl/fi/yfupx8v66m78fcsaz1my4/martina-130001-f.jpg?rlkey=6ttlaifehp8wodywgs24w9q7p&amp;dl=0","Click to download Image")</f>
      </c>
      <c r="C137" s="0" t="inlineStr">
        <is>
          <t>Martina Women's Beanie</t>
        </is>
      </c>
      <c r="D137" s="0" t="inlineStr">
        <is>
          <t>'130001</t>
        </is>
      </c>
      <c r="E137" s="0" t="inlineStr">
        <is>
          <t>DRK MARTIN W RL:130001</t>
        </is>
      </c>
      <c r="F137" s="0" t="inlineStr">
        <is>
          <t>'717130001011</t>
        </is>
      </c>
      <c r="G137" s="0" t="inlineStr">
        <is>
          <t>WOMENS</t>
        </is>
      </c>
      <c r="H137" s="0" t="inlineStr">
        <is>
          <t>WOMENS</t>
        </is>
      </c>
      <c r="I137" s="0">
        <v>29.99</v>
      </c>
      <c r="J137" s="0">
        <v>62</v>
      </c>
    </row>
    <row r="138" spans="1:10" customHeight="0">
      <c r="A138" s="0">
        <f>HYPERLINK("https://dl.dropboxusercontent.com/scl/fi/a5tyb6rlztwgb8ptojagk/129400-af.jpg?rlkey=l1e6tij3zzp34fp1n3e6xltra&amp;dl=0","Click to download Image")</f>
      </c>
      <c r="C138" s="0" t="inlineStr">
        <is>
          <t>Nevaeh Youth Cap</t>
        </is>
      </c>
      <c r="D138" s="0" t="inlineStr">
        <is>
          <t>'129400</t>
        </is>
      </c>
      <c r="E138" s="0" t="inlineStr">
        <is>
          <t>DRK NEVAEH Y BK:129400</t>
        </is>
      </c>
      <c r="F138" s="0" t="inlineStr">
        <is>
          <t>'717129400030</t>
        </is>
      </c>
      <c r="G138" s="0" t="inlineStr">
        <is>
          <t>YOUTH</t>
        </is>
      </c>
      <c r="H138" s="0" t="inlineStr">
        <is>
          <t>STANDARD:55CM</t>
        </is>
      </c>
      <c r="I138" s="0">
        <v>24.99</v>
      </c>
      <c r="J138" s="0">
        <v>48</v>
      </c>
    </row>
    <row r="139" spans="1:10" customHeight="0">
      <c r="A139" s="0">
        <f>HYPERLINK("https://dl.dropboxusercontent.com/scl/fi/2ccn40jogianmq1tmyiaw/larkin-129806-f.jpg?rlkey=t91pzt28gcjcbrcyke9ee8ukp&amp;dl=0","Click to download Image")</f>
      </c>
      <c r="C139" s="0" t="inlineStr">
        <is>
          <t>Larkin Womens Oversized T-shirt</t>
        </is>
      </c>
      <c r="D139" s="0" t="inlineStr">
        <is>
          <t>'129806</t>
        </is>
      </c>
      <c r="E139" s="0" t="inlineStr">
        <is>
          <t>DRK LARKIN W BK:129806S/M</t>
        </is>
      </c>
      <c r="F139" s="0" t="inlineStr">
        <is>
          <t>'817129806426</t>
        </is>
      </c>
      <c r="G139" s="0" t="inlineStr">
        <is>
          <t>WOMENS</t>
        </is>
      </c>
      <c r="H139" s="0" t="inlineStr">
        <is>
          <t>S/M</t>
        </is>
      </c>
      <c r="I139" s="0">
        <v>29.99</v>
      </c>
      <c r="J139" s="0">
        <v>23</v>
      </c>
    </row>
    <row r="140" spans="1:10" customHeight="0">
      <c r="A140" s="0">
        <f>HYPERLINK("https://dl.dropboxusercontent.com/scl/fi/2ccn40jogianmq1tmyiaw/larkin-129806-f.jpg?rlkey=t91pzt28gcjcbrcyke9ee8ukp&amp;dl=0","Click to download Image")</f>
      </c>
      <c r="C140" s="0" t="inlineStr">
        <is>
          <t>Larkin Womens Oversized T-shirt</t>
        </is>
      </c>
      <c r="D140" s="0" t="inlineStr">
        <is>
          <t>'129806</t>
        </is>
      </c>
      <c r="E140" s="0" t="inlineStr">
        <is>
          <t>DRK LARKIN W BK:129806L/XL</t>
        </is>
      </c>
      <c r="F140" s="0" t="inlineStr">
        <is>
          <t>'817129806433</t>
        </is>
      </c>
      <c r="G140" s="0" t="inlineStr">
        <is>
          <t>WOMENS</t>
        </is>
      </c>
      <c r="H140" s="0" t="inlineStr">
        <is>
          <t>L/XL</t>
        </is>
      </c>
      <c r="I140" s="0">
        <v>29.99</v>
      </c>
      <c r="J140" s="0">
        <v>24</v>
      </c>
    </row>
    <row r="141" spans="1:10" customHeight="0">
      <c r="A141" s="0">
        <f>HYPERLINK("https://dl.dropboxusercontent.com/scl/fi/2ccn40jogianmq1tmyiaw/larkin-129806-f.jpg?rlkey=t91pzt28gcjcbrcyke9ee8ukp&amp;dl=0","Click to download Image")</f>
      </c>
      <c r="C141" s="0" t="inlineStr">
        <is>
          <t>Larkin Womens Oversized T-shirt</t>
        </is>
      </c>
      <c r="D141" s="0" t="inlineStr">
        <is>
          <t>'129806</t>
        </is>
      </c>
      <c r="E141" s="0" t="inlineStr">
        <is>
          <t>DRK LARKIN W BK 12PK:129806Z-12PK</t>
        </is>
      </c>
      <c r="F141" s="0" t="inlineStr">
        <is>
          <t>'817129806990</t>
        </is>
      </c>
      <c r="G141" s="0" t="inlineStr">
        <is>
          <t>WOMENS</t>
        </is>
      </c>
      <c r="H141" s="0" t="inlineStr">
        <is>
          <t>12 PACK</t>
        </is>
      </c>
      <c r="I141" s="0">
        <v>288</v>
      </c>
      <c r="J141" s="0">
        <v>0</v>
      </c>
    </row>
    <row r="142" spans="1:10" customHeight="0">
      <c r="A142" s="0">
        <f>HYPERLINK("https://dl.dropboxusercontent.com/scl/fi/d78yjz1ivbr1tjr9qia4f/layla-129865af.jpg?rlkey=kfvk2b87vhi55eaq7hyjcxr8l&amp;dl=0","Click to download Image")</f>
      </c>
      <c r="C142" s="0" t="inlineStr">
        <is>
          <t>Layla Womens Cap</t>
        </is>
      </c>
      <c r="D142" s="0" t="inlineStr">
        <is>
          <t>'129865</t>
        </is>
      </c>
      <c r="E142" s="0" t="inlineStr">
        <is>
          <t>DRK LAYLA A RL:129865</t>
        </is>
      </c>
      <c r="F142" s="0" t="inlineStr">
        <is>
          <t>'717129865013</t>
        </is>
      </c>
      <c r="G142" s="0" t="inlineStr">
        <is>
          <t>WOMENS</t>
        </is>
      </c>
      <c r="H142" s="0" t="inlineStr">
        <is>
          <t>WOMENS</t>
        </is>
      </c>
      <c r="I142" s="0">
        <v>24.99</v>
      </c>
      <c r="J142" s="0">
        <v>36</v>
      </c>
    </row>
    <row r="143" spans="1:10" customHeight="0">
      <c r="A143" s="0">
        <f>HYPERLINK("https://dl.dropboxusercontent.com/scl/fi/fwny314ye73b5ul20ysz5/128928-f.jpg?rlkey=witll6erawljqbg2mf2zeoy5f&amp;dl=0","Click to download Image")</f>
      </c>
      <c r="B143" s="0">
        <f>HYPERLINK("https://dl.dropboxusercontent.com/scl/fi/bjtsi7cfi45oy3xx2z427/womens-hoodie-and-sweatshirt-size-chartsrevel.jpg?rlkey=p7ghgry5zxk8cm6myh0n7mk10&amp;dl=0","Click to download SizeChart")</f>
      </c>
      <c r="C143" s="0" t="inlineStr">
        <is>
          <t>Revel Women's Hoodie</t>
        </is>
      </c>
      <c r="D143" s="0" t="inlineStr">
        <is>
          <t>'128928</t>
        </is>
      </c>
      <c r="E143" s="0" t="inlineStr">
        <is>
          <t>DRK REVEL W LG:128928A-S</t>
        </is>
      </c>
      <c r="F143" s="0" t="inlineStr">
        <is>
          <t>'817128928044</t>
        </is>
      </c>
      <c r="G143" s="0" t="inlineStr">
        <is>
          <t>WOMENS</t>
        </is>
      </c>
      <c r="H143" s="0" t="inlineStr">
        <is>
          <t>S</t>
        </is>
      </c>
      <c r="I143" s="0">
        <v>59.99</v>
      </c>
      <c r="J143" s="0">
        <v>4</v>
      </c>
    </row>
    <row r="144" spans="1:10" customHeight="0">
      <c r="A144" s="0">
        <f>HYPERLINK("https://dl.dropboxusercontent.com/scl/fi/fwny314ye73b5ul20ysz5/128928-f.jpg?rlkey=witll6erawljqbg2mf2zeoy5f&amp;dl=0","Click to download Image")</f>
      </c>
      <c r="B144" s="0">
        <f>HYPERLINK("https://dl.dropboxusercontent.com/scl/fi/bjtsi7cfi45oy3xx2z427/womens-hoodie-and-sweatshirt-size-chartsrevel.jpg?rlkey=p7ghgry5zxk8cm6myh0n7mk10&amp;dl=0","Click to download SizeChart")</f>
      </c>
      <c r="C144" s="0" t="inlineStr">
        <is>
          <t>Revel Women's Hoodie</t>
        </is>
      </c>
      <c r="D144" s="0" t="inlineStr">
        <is>
          <t>'128928</t>
        </is>
      </c>
      <c r="E144" s="0" t="inlineStr">
        <is>
          <t>DRK REVEL W LG:128928B-M</t>
        </is>
      </c>
      <c r="F144" s="0" t="inlineStr">
        <is>
          <t>'817128928051</t>
        </is>
      </c>
      <c r="G144" s="0" t="inlineStr">
        <is>
          <t>WOMENS</t>
        </is>
      </c>
      <c r="H144" s="0" t="inlineStr">
        <is>
          <t>M</t>
        </is>
      </c>
      <c r="I144" s="0">
        <v>59.99</v>
      </c>
      <c r="J144" s="0">
        <v>5</v>
      </c>
    </row>
    <row r="145" spans="1:10" customHeight="0">
      <c r="A145" s="0">
        <f>HYPERLINK("https://dl.dropboxusercontent.com/scl/fi/fwny314ye73b5ul20ysz5/128928-f.jpg?rlkey=witll6erawljqbg2mf2zeoy5f&amp;dl=0","Click to download Image")</f>
      </c>
      <c r="B145" s="0">
        <f>HYPERLINK("https://dl.dropboxusercontent.com/scl/fi/bjtsi7cfi45oy3xx2z427/womens-hoodie-and-sweatshirt-size-chartsrevel.jpg?rlkey=p7ghgry5zxk8cm6myh0n7mk10&amp;dl=0","Click to download SizeChart")</f>
      </c>
      <c r="C145" s="0" t="inlineStr">
        <is>
          <t>Revel Women's Hoodie</t>
        </is>
      </c>
      <c r="D145" s="0" t="inlineStr">
        <is>
          <t>'128928</t>
        </is>
      </c>
      <c r="E145" s="0" t="inlineStr">
        <is>
          <t>DRK REVEL W LG:128928C-L</t>
        </is>
      </c>
      <c r="F145" s="0" t="inlineStr">
        <is>
          <t>'817128928068</t>
        </is>
      </c>
      <c r="G145" s="0" t="inlineStr">
        <is>
          <t>WOMENS</t>
        </is>
      </c>
      <c r="H145" s="0" t="inlineStr">
        <is>
          <t>L</t>
        </is>
      </c>
      <c r="I145" s="0">
        <v>59.99</v>
      </c>
      <c r="J145" s="0">
        <v>8</v>
      </c>
    </row>
    <row r="146" spans="1:10" customHeight="0">
      <c r="A146" s="0">
        <f>HYPERLINK("https://dl.dropboxusercontent.com/scl/fi/fwny314ye73b5ul20ysz5/128928-f.jpg?rlkey=witll6erawljqbg2mf2zeoy5f&amp;dl=0","Click to download Image")</f>
      </c>
      <c r="B146" s="0">
        <f>HYPERLINK("https://dl.dropboxusercontent.com/scl/fi/bjtsi7cfi45oy3xx2z427/womens-hoodie-and-sweatshirt-size-chartsrevel.jpg?rlkey=p7ghgry5zxk8cm6myh0n7mk10&amp;dl=0","Click to download SizeChart")</f>
      </c>
      <c r="C146" s="0" t="inlineStr">
        <is>
          <t>Revel Women's Hoodie</t>
        </is>
      </c>
      <c r="D146" s="0" t="inlineStr">
        <is>
          <t>'128928</t>
        </is>
      </c>
      <c r="E146" s="0" t="inlineStr">
        <is>
          <t>DRK REVEL W LG:128928D-XL</t>
        </is>
      </c>
      <c r="F146" s="0" t="inlineStr">
        <is>
          <t>'817128928075</t>
        </is>
      </c>
      <c r="G146" s="0" t="inlineStr">
        <is>
          <t>WOMENS</t>
        </is>
      </c>
      <c r="H146" s="0" t="inlineStr">
        <is>
          <t>XL</t>
        </is>
      </c>
      <c r="I146" s="0">
        <v>59.99</v>
      </c>
      <c r="J146" s="0">
        <v>2</v>
      </c>
    </row>
    <row r="147" spans="1:10" customHeight="0">
      <c r="A147" s="0">
        <f>HYPERLINK("https://dl.dropboxusercontent.com/scl/fi/fwny314ye73b5ul20ysz5/128928-f.jpg?rlkey=witll6erawljqbg2mf2zeoy5f&amp;dl=0","Click to download Image")</f>
      </c>
      <c r="B147" s="0">
        <f>HYPERLINK("https://dl.dropboxusercontent.com/scl/fi/bjtsi7cfi45oy3xx2z427/womens-hoodie-and-sweatshirt-size-chartsrevel.jpg?rlkey=p7ghgry5zxk8cm6myh0n7mk10&amp;dl=0","Click to download SizeChart")</f>
      </c>
      <c r="C147" s="0" t="inlineStr">
        <is>
          <t>Revel Women's Hoodie</t>
        </is>
      </c>
      <c r="D147" s="0" t="inlineStr">
        <is>
          <t>'128928</t>
        </is>
      </c>
      <c r="E147" s="0" t="inlineStr">
        <is>
          <t>DRK REVEL W LG:128928E-2XL</t>
        </is>
      </c>
      <c r="F147" s="0" t="inlineStr">
        <is>
          <t>'817128928082</t>
        </is>
      </c>
      <c r="G147" s="0" t="inlineStr">
        <is>
          <t>WOMENS</t>
        </is>
      </c>
      <c r="H147" s="0" t="inlineStr">
        <is>
          <t>2XL</t>
        </is>
      </c>
      <c r="I147" s="0">
        <v>59.99</v>
      </c>
      <c r="J147" s="0">
        <v>1</v>
      </c>
    </row>
    <row r="148" spans="1:10" customHeight="0">
      <c r="A148" s="0">
        <f>HYPERLINK("https://dl.dropboxusercontent.com/scl/fi/fwny314ye73b5ul20ysz5/128928-f.jpg?rlkey=witll6erawljqbg2mf2zeoy5f&amp;dl=0","Click to download Image")</f>
      </c>
      <c r="B148" s="0">
        <f>HYPERLINK("https://dl.dropboxusercontent.com/scl/fi/bjtsi7cfi45oy3xx2z427/womens-hoodie-and-sweatshirt-size-chartsrevel.jpg?rlkey=p7ghgry5zxk8cm6myh0n7mk10&amp;dl=0","Click to download SizeChart")</f>
      </c>
      <c r="C148" s="0" t="inlineStr">
        <is>
          <t>Revel Women's Hoodie</t>
        </is>
      </c>
      <c r="D148" s="0" t="inlineStr">
        <is>
          <t>'128928</t>
        </is>
      </c>
      <c r="E148" s="0" t="inlineStr">
        <is>
          <t>DRK REVEL W LG:128928F-3XL</t>
        </is>
      </c>
      <c r="F148" s="0" t="inlineStr">
        <is>
          <t>'817128928099</t>
        </is>
      </c>
      <c r="G148" s="0" t="inlineStr">
        <is>
          <t>WOMENS</t>
        </is>
      </c>
      <c r="H148" s="0" t="inlineStr">
        <is>
          <t>3XL</t>
        </is>
      </c>
      <c r="I148" s="0">
        <v>59.99</v>
      </c>
      <c r="J148" s="0">
        <v>0</v>
      </c>
    </row>
    <row r="149" spans="1:10" customHeight="0">
      <c r="A149" s="0">
        <f>HYPERLINK("https://dl.dropboxusercontent.com/scl/fi/fwny314ye73b5ul20ysz5/128928-f.jpg?rlkey=witll6erawljqbg2mf2zeoy5f&amp;dl=0","Click to download Image")</f>
      </c>
      <c r="B149" s="0">
        <f>HYPERLINK("https://dl.dropboxusercontent.com/scl/fi/bjtsi7cfi45oy3xx2z427/womens-hoodie-and-sweatshirt-size-chartsrevel.jpg?rlkey=p7ghgry5zxk8cm6myh0n7mk10&amp;dl=0","Click to download SizeChart")</f>
      </c>
      <c r="C149" s="0" t="inlineStr">
        <is>
          <t>Revel Women's Hoodie</t>
        </is>
      </c>
      <c r="D149" s="0" t="inlineStr">
        <is>
          <t>'128928</t>
        </is>
      </c>
      <c r="E149" s="0" t="inlineStr">
        <is>
          <t>DRK REVEL W LG 12PK:128928Z-12PK</t>
        </is>
      </c>
      <c r="F149" s="0" t="inlineStr">
        <is>
          <t>'817128928990</t>
        </is>
      </c>
      <c r="G149" s="0" t="inlineStr">
        <is>
          <t>WOMENS</t>
        </is>
      </c>
      <c r="H149" s="0" t="inlineStr">
        <is>
          <t>12 PACK</t>
        </is>
      </c>
      <c r="I149" s="0">
        <v>576</v>
      </c>
      <c r="J149" s="0">
        <v>0</v>
      </c>
    </row>
    <row r="150" spans="1:10" customHeight="0">
      <c r="A150" s="0">
        <f>HYPERLINK("https://dl.dropboxusercontent.com/scl/fi/f2lxuzbm4j6fwbc4vcxrr/129881-af.jpg?rlkey=t5mjevaripmzj8vef5cu0qy3m&amp;dl=0","Click to download Image")</f>
      </c>
      <c r="C150" s="0" t="inlineStr">
        <is>
          <t>Rosalind Women's Cap</t>
        </is>
      </c>
      <c r="D150" s="0" t="inlineStr">
        <is>
          <t>'129881</t>
        </is>
      </c>
      <c r="E150" s="0" t="inlineStr">
        <is>
          <t>DRK ROSALI A RL:129881</t>
        </is>
      </c>
      <c r="F150" s="0" t="inlineStr">
        <is>
          <t>'717129881013</t>
        </is>
      </c>
      <c r="G150" s="0" t="inlineStr">
        <is>
          <t>WOMENS</t>
        </is>
      </c>
      <c r="H150" s="0" t="inlineStr">
        <is>
          <t>WOMEN:56CM</t>
        </is>
      </c>
      <c r="I150" s="0">
        <v>24</v>
      </c>
      <c r="J150" s="0">
        <v>41</v>
      </c>
    </row>
    <row r="151" spans="1:10" customHeight="0">
      <c r="A151" s="0">
        <f>HYPERLINK("https://dl.dropboxusercontent.com/scl/fi/7l88cli0h3ovc3n49j870/naomi-129819-f.jpg?rlkey=idtv2ng8uu1g9dwq9cxdthyzq&amp;dl=0","Click to download Image")</f>
      </c>
      <c r="C151" s="0" t="inlineStr">
        <is>
          <t>Naomi Youth Pullover</t>
        </is>
      </c>
      <c r="D151" s="0" t="inlineStr">
        <is>
          <t>'129819</t>
        </is>
      </c>
      <c r="E151" s="0" t="inlineStr">
        <is>
          <t>DRK NAOMI Y BK:129819B-YS</t>
        </is>
      </c>
      <c r="F151" s="0" t="inlineStr">
        <is>
          <t>'817129819013</t>
        </is>
      </c>
      <c r="G151" s="0" t="inlineStr">
        <is>
          <t>YOUTH</t>
        </is>
      </c>
      <c r="H151" s="0" t="inlineStr">
        <is>
          <t>YS</t>
        </is>
      </c>
      <c r="I151" s="0">
        <v>34.99</v>
      </c>
      <c r="J151" s="0">
        <v>8</v>
      </c>
    </row>
    <row r="152" spans="1:10" customHeight="0">
      <c r="A152" s="0">
        <f>HYPERLINK("https://dl.dropboxusercontent.com/scl/fi/7l88cli0h3ovc3n49j870/naomi-129819-f.jpg?rlkey=idtv2ng8uu1g9dwq9cxdthyzq&amp;dl=0","Click to download Image")</f>
      </c>
      <c r="C152" s="0" t="inlineStr">
        <is>
          <t>Naomi Youth Pullover</t>
        </is>
      </c>
      <c r="D152" s="0" t="inlineStr">
        <is>
          <t>'129819</t>
        </is>
      </c>
      <c r="E152" s="0" t="inlineStr">
        <is>
          <t>DRK NAOMI Y BK:129819C-YM</t>
        </is>
      </c>
      <c r="F152" s="0" t="inlineStr">
        <is>
          <t>'817129819020</t>
        </is>
      </c>
      <c r="G152" s="0" t="inlineStr">
        <is>
          <t>YOUTH</t>
        </is>
      </c>
      <c r="H152" s="0" t="inlineStr">
        <is>
          <t>YM</t>
        </is>
      </c>
      <c r="I152" s="0">
        <v>34.99</v>
      </c>
      <c r="J152" s="0">
        <v>9</v>
      </c>
    </row>
    <row r="153" spans="1:10" customHeight="0">
      <c r="A153" s="0">
        <f>HYPERLINK("https://dl.dropboxusercontent.com/scl/fi/7l88cli0h3ovc3n49j870/naomi-129819-f.jpg?rlkey=idtv2ng8uu1g9dwq9cxdthyzq&amp;dl=0","Click to download Image")</f>
      </c>
      <c r="C153" s="0" t="inlineStr">
        <is>
          <t>Naomi Youth Pullover</t>
        </is>
      </c>
      <c r="D153" s="0" t="inlineStr">
        <is>
          <t>'129819</t>
        </is>
      </c>
      <c r="E153" s="0" t="inlineStr">
        <is>
          <t>DRK NAOMI Y BK:129819D-YL</t>
        </is>
      </c>
      <c r="F153" s="0" t="inlineStr">
        <is>
          <t>'817129819037</t>
        </is>
      </c>
      <c r="G153" s="0" t="inlineStr">
        <is>
          <t>YOUTH</t>
        </is>
      </c>
      <c r="H153" s="0" t="inlineStr">
        <is>
          <t>YL</t>
        </is>
      </c>
      <c r="I153" s="0">
        <v>34.99</v>
      </c>
      <c r="J153" s="0">
        <v>7</v>
      </c>
    </row>
    <row r="154" spans="1:10" customHeight="0">
      <c r="A154" s="0">
        <f>HYPERLINK("https://dl.dropboxusercontent.com/scl/fi/7l88cli0h3ovc3n49j870/naomi-129819-f.jpg?rlkey=idtv2ng8uu1g9dwq9cxdthyzq&amp;dl=0","Click to download Image")</f>
      </c>
      <c r="C154" s="0" t="inlineStr">
        <is>
          <t>Naomi Youth Pullover</t>
        </is>
      </c>
      <c r="D154" s="0" t="inlineStr">
        <is>
          <t>'129819</t>
        </is>
      </c>
      <c r="E154" s="0" t="inlineStr">
        <is>
          <t>DRK NAOMI Y BK:129819E-YXL</t>
        </is>
      </c>
      <c r="F154" s="0" t="inlineStr">
        <is>
          <t>'817129819044</t>
        </is>
      </c>
      <c r="G154" s="0" t="inlineStr">
        <is>
          <t>YOUTH</t>
        </is>
      </c>
      <c r="H154" s="0" t="inlineStr">
        <is>
          <t>YXL</t>
        </is>
      </c>
      <c r="I154" s="0">
        <v>34.99</v>
      </c>
      <c r="J154" s="0">
        <v>9</v>
      </c>
    </row>
    <row r="155" spans="1:10" customHeight="0">
      <c r="A155" s="0">
        <f>HYPERLINK("https://dl.dropboxusercontent.com/scl/fi/7l88cli0h3ovc3n49j870/naomi-129819-f.jpg?rlkey=idtv2ng8uu1g9dwq9cxdthyzq&amp;dl=0","Click to download Image")</f>
      </c>
      <c r="C155" s="0" t="inlineStr">
        <is>
          <t>Naomi Youth Pullover</t>
        </is>
      </c>
      <c r="D155" s="0" t="inlineStr">
        <is>
          <t>'129819</t>
        </is>
      </c>
      <c r="E155" s="0" t="inlineStr">
        <is>
          <t>DRK NAOMI Y BK 12PK:129819Z-12PK</t>
        </is>
      </c>
      <c r="F155" s="0" t="inlineStr">
        <is>
          <t>'817129819990</t>
        </is>
      </c>
      <c r="G155" s="0" t="inlineStr">
        <is>
          <t>YOUTH</t>
        </is>
      </c>
      <c r="H155" s="0" t="inlineStr">
        <is>
          <t>12 PACK</t>
        </is>
      </c>
      <c r="I155" s="0">
        <v>336</v>
      </c>
      <c r="J155" s="0">
        <v>0</v>
      </c>
    </row>
    <row r="156" spans="1:10" customHeight="0">
      <c r="A156" s="0">
        <f>HYPERLINK("https://dl.dropboxusercontent.com/scl/fi/irfgdijncq5gfye4nchdz/kenny-129022-f.jpg?rlkey=hdv29v58kncyk4h4ea20rvh9d&amp;dl=0","Click to download Image")</f>
      </c>
      <c r="C156" s="0" t="inlineStr">
        <is>
          <t>Kenny Men's Beanie</t>
        </is>
      </c>
      <c r="D156" s="0" t="inlineStr">
        <is>
          <t>'129022</t>
        </is>
      </c>
      <c r="E156" s="0" t="inlineStr">
        <is>
          <t>DRK KENNY A BK:129022</t>
        </is>
      </c>
      <c r="F156" s="0" t="inlineStr">
        <is>
          <t>'717129022010</t>
        </is>
      </c>
      <c r="G156" s="0" t="inlineStr">
        <is>
          <t>MENS</t>
        </is>
      </c>
      <c r="I156" s="0">
        <v>24.99</v>
      </c>
      <c r="J156" s="0">
        <v>79</v>
      </c>
    </row>
    <row r="157" spans="1:10" customHeight="0">
      <c r="A157" s="0">
        <f>HYPERLINK("https://dl.dropboxusercontent.com/scl/fi/xb2r9uz8j4d02nmm70rsb/camilla-129845-f.jpg?rlkey=8b5nuhhsa788462c6kcvwebgy&amp;dl=0","Click to download Image")</f>
      </c>
      <c r="C157" s="0" t="inlineStr">
        <is>
          <t>Camilla Youth Pullover</t>
        </is>
      </c>
      <c r="D157" s="0" t="inlineStr">
        <is>
          <t>'129845</t>
        </is>
      </c>
      <c r="E157" s="0" t="inlineStr">
        <is>
          <t>DRK CAMILL Y BK:129845B-YS</t>
        </is>
      </c>
      <c r="F157" s="0" t="inlineStr">
        <is>
          <t>'817129845012</t>
        </is>
      </c>
      <c r="G157" s="0" t="inlineStr">
        <is>
          <t>YOUTH</t>
        </is>
      </c>
      <c r="H157" s="0" t="inlineStr">
        <is>
          <t>YS</t>
        </is>
      </c>
      <c r="I157" s="0">
        <v>34.99</v>
      </c>
      <c r="J157" s="0">
        <v>6</v>
      </c>
    </row>
    <row r="158" spans="1:10" customHeight="0">
      <c r="A158" s="0">
        <f>HYPERLINK("https://dl.dropboxusercontent.com/scl/fi/xb2r9uz8j4d02nmm70rsb/camilla-129845-f.jpg?rlkey=8b5nuhhsa788462c6kcvwebgy&amp;dl=0","Click to download Image")</f>
      </c>
      <c r="C158" s="0" t="inlineStr">
        <is>
          <t>Camilla Youth Pullover</t>
        </is>
      </c>
      <c r="D158" s="0" t="inlineStr">
        <is>
          <t>'129845</t>
        </is>
      </c>
      <c r="E158" s="0" t="inlineStr">
        <is>
          <t>DRK CAMILL Y BK:129845C-YM</t>
        </is>
      </c>
      <c r="F158" s="0" t="inlineStr">
        <is>
          <t>'817129845029</t>
        </is>
      </c>
      <c r="G158" s="0" t="inlineStr">
        <is>
          <t>YOUTH</t>
        </is>
      </c>
      <c r="H158" s="0" t="inlineStr">
        <is>
          <t>YM</t>
        </is>
      </c>
      <c r="I158" s="0">
        <v>34.99</v>
      </c>
      <c r="J158" s="0">
        <v>6</v>
      </c>
    </row>
    <row r="159" spans="1:10" customHeight="0">
      <c r="A159" s="0">
        <f>HYPERLINK("https://dl.dropboxusercontent.com/scl/fi/xb2r9uz8j4d02nmm70rsb/camilla-129845-f.jpg?rlkey=8b5nuhhsa788462c6kcvwebgy&amp;dl=0","Click to download Image")</f>
      </c>
      <c r="C159" s="0" t="inlineStr">
        <is>
          <t>Camilla Youth Pullover</t>
        </is>
      </c>
      <c r="D159" s="0" t="inlineStr">
        <is>
          <t>'129845</t>
        </is>
      </c>
      <c r="E159" s="0" t="inlineStr">
        <is>
          <t>DRK CAMILL Y BK:129845D-YL</t>
        </is>
      </c>
      <c r="F159" s="0" t="inlineStr">
        <is>
          <t>'817129845036</t>
        </is>
      </c>
      <c r="G159" s="0" t="inlineStr">
        <is>
          <t>YOUTH</t>
        </is>
      </c>
      <c r="H159" s="0" t="inlineStr">
        <is>
          <t>YL</t>
        </is>
      </c>
      <c r="I159" s="0">
        <v>34.99</v>
      </c>
      <c r="J159" s="0">
        <v>6</v>
      </c>
    </row>
    <row r="160" spans="1:10" customHeight="0">
      <c r="A160" s="0">
        <f>HYPERLINK("https://dl.dropboxusercontent.com/scl/fi/xb2r9uz8j4d02nmm70rsb/camilla-129845-f.jpg?rlkey=8b5nuhhsa788462c6kcvwebgy&amp;dl=0","Click to download Image")</f>
      </c>
      <c r="C160" s="0" t="inlineStr">
        <is>
          <t>Camilla Youth Pullover</t>
        </is>
      </c>
      <c r="D160" s="0" t="inlineStr">
        <is>
          <t>'129845</t>
        </is>
      </c>
      <c r="E160" s="0" t="inlineStr">
        <is>
          <t>DRK CAMILL Y BK:129845E-YXL</t>
        </is>
      </c>
      <c r="F160" s="0" t="inlineStr">
        <is>
          <t>'817129845043</t>
        </is>
      </c>
      <c r="G160" s="0" t="inlineStr">
        <is>
          <t>YOUTH</t>
        </is>
      </c>
      <c r="H160" s="0" t="inlineStr">
        <is>
          <t>YXL</t>
        </is>
      </c>
      <c r="I160" s="0">
        <v>34.99</v>
      </c>
      <c r="J160" s="0">
        <v>6</v>
      </c>
    </row>
    <row r="161" spans="1:10" customHeight="0">
      <c r="A161" s="0">
        <f>HYPERLINK("https://dl.dropboxusercontent.com/scl/fi/xb2r9uz8j4d02nmm70rsb/camilla-129845-f.jpg?rlkey=8b5nuhhsa788462c6kcvwebgy&amp;dl=0","Click to download Image")</f>
      </c>
      <c r="C161" s="0" t="inlineStr">
        <is>
          <t>Camilla Youth Pullover</t>
        </is>
      </c>
      <c r="D161" s="0" t="inlineStr">
        <is>
          <t>'129845</t>
        </is>
      </c>
      <c r="E161" s="0" t="inlineStr">
        <is>
          <t>DRK CAMILL Y BK 12PK:129845Z-12PK</t>
        </is>
      </c>
      <c r="F161" s="0" t="inlineStr">
        <is>
          <t>'817129845999</t>
        </is>
      </c>
      <c r="G161" s="0" t="inlineStr">
        <is>
          <t>YOUTH</t>
        </is>
      </c>
      <c r="H161" s="0" t="inlineStr">
        <is>
          <t>12 PACK</t>
        </is>
      </c>
      <c r="I161" s="0">
        <v>336</v>
      </c>
      <c r="J161" s="0">
        <v>0</v>
      </c>
    </row>
    <row r="162" spans="1:10" customHeight="0">
      <c r="A162" s="0">
        <f>HYPERLINK("https://dl.dropboxusercontent.com/scl/fi/47kiphbwfw2kcig5h8oik/camilla-129845-f.jpg?rlkey=z2sdmzuz6eag3b7usr2u1c1pb&amp;dl=0","Click to download Image")</f>
      </c>
      <c r="C162" s="0" t="inlineStr">
        <is>
          <t>Camilla Toddler Pullover</t>
        </is>
      </c>
      <c r="D162" s="0" t="inlineStr">
        <is>
          <t>'131612</t>
        </is>
      </c>
      <c r="E162" s="0" t="inlineStr">
        <is>
          <t>DRK CAMILL T BK:131612A-2T</t>
        </is>
      </c>
      <c r="F162" s="0" t="inlineStr">
        <is>
          <t>'817131612008</t>
        </is>
      </c>
      <c r="G162" s="0" t="inlineStr">
        <is>
          <t>TODDLER</t>
        </is>
      </c>
      <c r="H162" s="0" t="inlineStr">
        <is>
          <t>2T</t>
        </is>
      </c>
      <c r="I162" s="0">
        <v>34.99</v>
      </c>
      <c r="J162" s="0">
        <v>6</v>
      </c>
    </row>
    <row r="163" spans="1:10" customHeight="0">
      <c r="A163" s="0">
        <f>HYPERLINK("https://dl.dropboxusercontent.com/scl/fi/47kiphbwfw2kcig5h8oik/camilla-129845-f.jpg?rlkey=z2sdmzuz6eag3b7usr2u1c1pb&amp;dl=0","Click to download Image")</f>
      </c>
      <c r="C163" s="0" t="inlineStr">
        <is>
          <t>Camilla Toddler Pullover</t>
        </is>
      </c>
      <c r="D163" s="0" t="inlineStr">
        <is>
          <t>'131612</t>
        </is>
      </c>
      <c r="E163" s="0" t="inlineStr">
        <is>
          <t>DRK CAMILL T BK:131612B-3T</t>
        </is>
      </c>
      <c r="F163" s="0" t="inlineStr">
        <is>
          <t>'817131612091</t>
        </is>
      </c>
      <c r="G163" s="0" t="inlineStr">
        <is>
          <t>TODDLER</t>
        </is>
      </c>
      <c r="H163" s="0" t="inlineStr">
        <is>
          <t>3T</t>
        </is>
      </c>
      <c r="I163" s="0">
        <v>34.99</v>
      </c>
      <c r="J163" s="0">
        <v>6</v>
      </c>
    </row>
    <row r="164" spans="1:10" customHeight="0">
      <c r="A164" s="0">
        <f>HYPERLINK("https://dl.dropboxusercontent.com/scl/fi/47kiphbwfw2kcig5h8oik/camilla-129845-f.jpg?rlkey=z2sdmzuz6eag3b7usr2u1c1pb&amp;dl=0","Click to download Image")</f>
      </c>
      <c r="C164" s="0" t="inlineStr">
        <is>
          <t>Camilla Toddler Pullover</t>
        </is>
      </c>
      <c r="D164" s="0" t="inlineStr">
        <is>
          <t>'131612</t>
        </is>
      </c>
      <c r="E164" s="0" t="inlineStr">
        <is>
          <t>DRK CAMILL T BK:131612C-4T</t>
        </is>
      </c>
      <c r="F164" s="0" t="inlineStr">
        <is>
          <t>'817131612107</t>
        </is>
      </c>
      <c r="G164" s="0" t="inlineStr">
        <is>
          <t>TODDLER</t>
        </is>
      </c>
      <c r="H164" s="0" t="inlineStr">
        <is>
          <t>4T</t>
        </is>
      </c>
      <c r="I164" s="0">
        <v>34.99</v>
      </c>
      <c r="J164" s="0">
        <v>6</v>
      </c>
    </row>
    <row r="165" spans="1:10" customHeight="0">
      <c r="A165" s="0">
        <f>HYPERLINK("https://dl.dropboxusercontent.com/scl/fi/47kiphbwfw2kcig5h8oik/camilla-129845-f.jpg?rlkey=z2sdmzuz6eag3b7usr2u1c1pb&amp;dl=0","Click to download Image")</f>
      </c>
      <c r="C165" s="0" t="inlineStr">
        <is>
          <t>Camilla Toddler Pullover</t>
        </is>
      </c>
      <c r="D165" s="0" t="inlineStr">
        <is>
          <t>'131612</t>
        </is>
      </c>
      <c r="E165" s="0" t="inlineStr">
        <is>
          <t>DRK CAMILL T BK:131612D-5T</t>
        </is>
      </c>
      <c r="F165" s="0" t="inlineStr">
        <is>
          <t>'817131612114</t>
        </is>
      </c>
      <c r="G165" s="0" t="inlineStr">
        <is>
          <t>TODDLER</t>
        </is>
      </c>
      <c r="H165" s="0" t="inlineStr">
        <is>
          <t>5T</t>
        </is>
      </c>
      <c r="I165" s="0">
        <v>34.99</v>
      </c>
      <c r="J165" s="0">
        <v>6</v>
      </c>
    </row>
    <row r="166" spans="1:10" customHeight="0">
      <c r="A166" s="0">
        <f>HYPERLINK("https://dl.dropboxusercontent.com/scl/fi/47kiphbwfw2kcig5h8oik/camilla-129845-f.jpg?rlkey=z2sdmzuz6eag3b7usr2u1c1pb&amp;dl=0","Click to download Image")</f>
      </c>
      <c r="C166" s="0" t="inlineStr">
        <is>
          <t>Camilla Toddler Pullover</t>
        </is>
      </c>
      <c r="D166" s="0" t="inlineStr">
        <is>
          <t>'131612</t>
        </is>
      </c>
      <c r="E166" s="0" t="inlineStr">
        <is>
          <t>DRK CAMILL T BK 12PK:131612Z-12PK</t>
        </is>
      </c>
      <c r="F166" s="0" t="inlineStr">
        <is>
          <t>'817131612992</t>
        </is>
      </c>
      <c r="G166" s="0" t="inlineStr">
        <is>
          <t>TODDLER</t>
        </is>
      </c>
      <c r="H166" s="0" t="inlineStr">
        <is>
          <t>12 PACK</t>
        </is>
      </c>
      <c r="I166" s="0">
        <v>336</v>
      </c>
      <c r="J166" s="0">
        <v>0</v>
      </c>
    </row>
    <row r="167" spans="1:10" customHeight="0">
      <c r="A167" s="0">
        <f>HYPERLINK("https://dl.dropboxusercontent.com/scl/fi/o2p5flp3z6r05r3wwisx3/desmond-129969-af.jpg?rlkey=htgc0z6dyt5vmo5jvop4sujzg&amp;dl=0","Click to download Image")</f>
      </c>
      <c r="C167" s="0" t="inlineStr">
        <is>
          <t>Desmond Men's Cap</t>
        </is>
      </c>
      <c r="D167" s="0" t="inlineStr">
        <is>
          <t>'129969</t>
        </is>
      </c>
      <c r="E167" s="0" t="inlineStr">
        <is>
          <t>DRK DESMON A BK:129969</t>
        </is>
      </c>
      <c r="F167" s="0" t="inlineStr">
        <is>
          <t>'717129969001</t>
        </is>
      </c>
      <c r="G167" s="0" t="inlineStr">
        <is>
          <t>MENS</t>
        </is>
      </c>
      <c r="H167" s="0" t="inlineStr">
        <is>
          <t>STANDARD MENS</t>
        </is>
      </c>
      <c r="I167" s="0">
        <v>24.99</v>
      </c>
      <c r="J167" s="0">
        <v>17</v>
      </c>
    </row>
    <row r="168" spans="1:10" customHeight="0">
      <c r="A168" s="0">
        <f>HYPERLINK("https://dl.dropboxusercontent.com/scl/fi/65dyzweefd1mgkkcyfj10/emmett-129965-af.jpg?rlkey=fv3qnote1kcb18hupkpyjlmm8&amp;dl=0","Click to download Image")</f>
      </c>
      <c r="C168" s="0" t="inlineStr">
        <is>
          <t>Emmett Men's Cap</t>
        </is>
      </c>
      <c r="D168" s="0" t="inlineStr">
        <is>
          <t>'129965</t>
        </is>
      </c>
      <c r="E168" s="0" t="inlineStr">
        <is>
          <t>DRK EMMETT A RL:129965</t>
        </is>
      </c>
      <c r="F168" s="0" t="inlineStr">
        <is>
          <t>'717129965003</t>
        </is>
      </c>
      <c r="G168" s="0" t="inlineStr">
        <is>
          <t>MENS</t>
        </is>
      </c>
      <c r="H168" s="0" t="inlineStr">
        <is>
          <t>STANDARD:58CM</t>
        </is>
      </c>
      <c r="I168" s="0">
        <v>24.99</v>
      </c>
      <c r="J168" s="0">
        <v>66</v>
      </c>
    </row>
    <row r="169" spans="1:10" customHeight="0">
      <c r="A169" s="0">
        <f>HYPERLINK("https://dl.dropboxusercontent.com/scl/fi/wjq5pe3ia54slla87yi1u/129814-f.jpg?rlkey=su927hn45ctcpd4lfroh89wzd&amp;dl=0","Click to download Image")</f>
      </c>
      <c r="C169" s="0" t="inlineStr">
        <is>
          <t>Jace Youth Henley</t>
        </is>
      </c>
      <c r="D169" s="0" t="inlineStr">
        <is>
          <t>'129814</t>
        </is>
      </c>
      <c r="E169" s="0" t="inlineStr">
        <is>
          <t>DRK JACE Y BE:129814B-YS</t>
        </is>
      </c>
      <c r="F169" s="0" t="inlineStr">
        <is>
          <t>'817129814018</t>
        </is>
      </c>
      <c r="G169" s="0" t="inlineStr">
        <is>
          <t>YOUTH</t>
        </is>
      </c>
      <c r="H169" s="0" t="inlineStr">
        <is>
          <t>YS</t>
        </is>
      </c>
      <c r="I169" s="0">
        <v>24.99</v>
      </c>
      <c r="J169" s="0">
        <v>10</v>
      </c>
    </row>
    <row r="170" spans="1:10" customHeight="0">
      <c r="A170" s="0">
        <f>HYPERLINK("https://dl.dropboxusercontent.com/scl/fi/wjq5pe3ia54slla87yi1u/129814-f.jpg?rlkey=su927hn45ctcpd4lfroh89wzd&amp;dl=0","Click to download Image")</f>
      </c>
      <c r="C170" s="0" t="inlineStr">
        <is>
          <t>Jace Youth Henley</t>
        </is>
      </c>
      <c r="D170" s="0" t="inlineStr">
        <is>
          <t>'129814</t>
        </is>
      </c>
      <c r="E170" s="0" t="inlineStr">
        <is>
          <t>DRK JACE Y BE:129814C-YM</t>
        </is>
      </c>
      <c r="F170" s="0" t="inlineStr">
        <is>
          <t>'817129814025</t>
        </is>
      </c>
      <c r="G170" s="0" t="inlineStr">
        <is>
          <t>YOUTH</t>
        </is>
      </c>
      <c r="H170" s="0" t="inlineStr">
        <is>
          <t>YM</t>
        </is>
      </c>
      <c r="I170" s="0">
        <v>24.99</v>
      </c>
      <c r="J170" s="0">
        <v>8</v>
      </c>
    </row>
    <row r="171" spans="1:10" customHeight="0">
      <c r="A171" s="0">
        <f>HYPERLINK("https://dl.dropboxusercontent.com/scl/fi/wjq5pe3ia54slla87yi1u/129814-f.jpg?rlkey=su927hn45ctcpd4lfroh89wzd&amp;dl=0","Click to download Image")</f>
      </c>
      <c r="C171" s="0" t="inlineStr">
        <is>
          <t>Jace Youth Henley</t>
        </is>
      </c>
      <c r="D171" s="0" t="inlineStr">
        <is>
          <t>'129814</t>
        </is>
      </c>
      <c r="E171" s="0" t="inlineStr">
        <is>
          <t>DRK JACE Y BE:129814D-YL</t>
        </is>
      </c>
      <c r="F171" s="0" t="inlineStr">
        <is>
          <t>'817129814032</t>
        </is>
      </c>
      <c r="G171" s="0" t="inlineStr">
        <is>
          <t>YOUTH</t>
        </is>
      </c>
      <c r="H171" s="0" t="inlineStr">
        <is>
          <t>YL</t>
        </is>
      </c>
      <c r="I171" s="0">
        <v>24.99</v>
      </c>
      <c r="J171" s="0">
        <v>9</v>
      </c>
    </row>
    <row r="172" spans="1:10" customHeight="0">
      <c r="A172" s="0">
        <f>HYPERLINK("https://dl.dropboxusercontent.com/scl/fi/wjq5pe3ia54slla87yi1u/129814-f.jpg?rlkey=su927hn45ctcpd4lfroh89wzd&amp;dl=0","Click to download Image")</f>
      </c>
      <c r="C172" s="0" t="inlineStr">
        <is>
          <t>Jace Youth Henley</t>
        </is>
      </c>
      <c r="D172" s="0" t="inlineStr">
        <is>
          <t>'129814</t>
        </is>
      </c>
      <c r="E172" s="0" t="inlineStr">
        <is>
          <t>DRK JACE Y BE:129814E-YXL</t>
        </is>
      </c>
      <c r="F172" s="0" t="inlineStr">
        <is>
          <t>'817129814049</t>
        </is>
      </c>
      <c r="G172" s="0" t="inlineStr">
        <is>
          <t>YOUTH</t>
        </is>
      </c>
      <c r="H172" s="0" t="inlineStr">
        <is>
          <t>YXL</t>
        </is>
      </c>
      <c r="I172" s="0">
        <v>24.99</v>
      </c>
      <c r="J172" s="0">
        <v>9</v>
      </c>
    </row>
    <row r="173" spans="1:10" customHeight="0">
      <c r="A173" s="0">
        <f>HYPERLINK("https://dl.dropboxusercontent.com/scl/fi/wjq5pe3ia54slla87yi1u/129814-f.jpg?rlkey=su927hn45ctcpd4lfroh89wzd&amp;dl=0","Click to download Image")</f>
      </c>
      <c r="C173" s="0" t="inlineStr">
        <is>
          <t>Jace Youth Henley</t>
        </is>
      </c>
      <c r="D173" s="0" t="inlineStr">
        <is>
          <t>'129814</t>
        </is>
      </c>
      <c r="E173" s="0" t="inlineStr">
        <is>
          <t>DRK JACE Y BE 12PK:129814Z-12PK</t>
        </is>
      </c>
      <c r="F173" s="0" t="inlineStr">
        <is>
          <t>'817129814995</t>
        </is>
      </c>
      <c r="G173" s="0" t="inlineStr">
        <is>
          <t>YOUTH</t>
        </is>
      </c>
      <c r="H173" s="0" t="inlineStr">
        <is>
          <t>12 PACK</t>
        </is>
      </c>
      <c r="I173" s="0">
        <v>240</v>
      </c>
      <c r="J173" s="0">
        <v>0</v>
      </c>
    </row>
    <row r="174" spans="1:10" customHeight="0">
      <c r="A174" s="0">
        <f>HYPERLINK("https://dl.dropboxusercontent.com/scl/fi/08ukxhuspudj2foww37ud/tackle-151395-tn.jpg?rlkey=blglpo5xxwlfumgyqnu1v3iw5&amp;dl=0","Click to download Image")</f>
      </c>
      <c r="C174" s="0" t="inlineStr">
        <is>
          <t>Tackle Infant Bodysuit</t>
        </is>
      </c>
      <c r="D174" s="0" t="inlineStr">
        <is>
          <t>'151395</t>
        </is>
      </c>
      <c r="E174" s="0" t="inlineStr">
        <is>
          <t>DRK TACKLE I NY:151395A-0-3M</t>
        </is>
      </c>
      <c r="F174" s="0" t="inlineStr">
        <is>
          <t>'817151395004</t>
        </is>
      </c>
      <c r="G174" s="0" t="inlineStr">
        <is>
          <t>INFANT</t>
        </is>
      </c>
      <c r="H174" s="0" t="inlineStr">
        <is>
          <t>0-3M</t>
        </is>
      </c>
      <c r="I174" s="0">
        <v>24.99</v>
      </c>
      <c r="J174" s="0">
        <v>4</v>
      </c>
    </row>
    <row r="175" spans="1:10" customHeight="0">
      <c r="A175" s="0">
        <f>HYPERLINK("https://dl.dropboxusercontent.com/scl/fi/08ukxhuspudj2foww37ud/tackle-151395-tn.jpg?rlkey=blglpo5xxwlfumgyqnu1v3iw5&amp;dl=0","Click to download Image")</f>
      </c>
      <c r="C175" s="0" t="inlineStr">
        <is>
          <t>Tackle Infant Bodysuit</t>
        </is>
      </c>
      <c r="D175" s="0" t="inlineStr">
        <is>
          <t>'151395</t>
        </is>
      </c>
      <c r="E175" s="0" t="inlineStr">
        <is>
          <t>DRK TACKLE I NY:151395B-3-6M</t>
        </is>
      </c>
      <c r="F175" s="0" t="inlineStr">
        <is>
          <t>'817151395011</t>
        </is>
      </c>
      <c r="G175" s="0" t="inlineStr">
        <is>
          <t>INFANT</t>
        </is>
      </c>
      <c r="H175" s="0" t="inlineStr">
        <is>
          <t>3-6M</t>
        </is>
      </c>
      <c r="I175" s="0">
        <v>24.99</v>
      </c>
      <c r="J175" s="0">
        <v>2</v>
      </c>
    </row>
    <row r="176" spans="1:10" customHeight="0">
      <c r="A176" s="0">
        <f>HYPERLINK("https://dl.dropboxusercontent.com/scl/fi/08ukxhuspudj2foww37ud/tackle-151395-tn.jpg?rlkey=blglpo5xxwlfumgyqnu1v3iw5&amp;dl=0","Click to download Image")</f>
      </c>
      <c r="C176" s="0" t="inlineStr">
        <is>
          <t>Tackle Infant Bodysuit</t>
        </is>
      </c>
      <c r="D176" s="0" t="inlineStr">
        <is>
          <t>'151395</t>
        </is>
      </c>
      <c r="E176" s="0" t="inlineStr">
        <is>
          <t>DRK TACKLE I NY:151395C-6-9M</t>
        </is>
      </c>
      <c r="F176" s="0" t="inlineStr">
        <is>
          <t>'817151395028</t>
        </is>
      </c>
      <c r="G176" s="0" t="inlineStr">
        <is>
          <t>INFANT</t>
        </is>
      </c>
      <c r="H176" s="0" t="inlineStr">
        <is>
          <t>6-9M</t>
        </is>
      </c>
      <c r="I176" s="0">
        <v>24.99</v>
      </c>
      <c r="J176" s="0">
        <v>3</v>
      </c>
    </row>
    <row r="177" spans="1:10" customHeight="0">
      <c r="A177" s="0">
        <f>HYPERLINK("https://dl.dropboxusercontent.com/scl/fi/08ukxhuspudj2foww37ud/tackle-151395-tn.jpg?rlkey=blglpo5xxwlfumgyqnu1v3iw5&amp;dl=0","Click to download Image")</f>
      </c>
      <c r="C177" s="0" t="inlineStr">
        <is>
          <t>Tackle Infant Bodysuit</t>
        </is>
      </c>
      <c r="D177" s="0" t="inlineStr">
        <is>
          <t>'151395</t>
        </is>
      </c>
      <c r="E177" s="0" t="inlineStr">
        <is>
          <t>DRK TACKLE I NY:151395F-12M</t>
        </is>
      </c>
      <c r="F177" s="0" t="inlineStr">
        <is>
          <t>'817151395035</t>
        </is>
      </c>
      <c r="G177" s="0" t="inlineStr">
        <is>
          <t>INFANT</t>
        </is>
      </c>
      <c r="H177" s="0" t="inlineStr">
        <is>
          <t>12M</t>
        </is>
      </c>
      <c r="I177" s="0">
        <v>24.99</v>
      </c>
      <c r="J177" s="0">
        <v>6</v>
      </c>
    </row>
    <row r="178" spans="1:10" customHeight="0">
      <c r="A178" s="0">
        <f>HYPERLINK("https://dl.dropboxusercontent.com/scl/fi/08ukxhuspudj2foww37ud/tackle-151395-tn.jpg?rlkey=blglpo5xxwlfumgyqnu1v3iw5&amp;dl=0","Click to download Image")</f>
      </c>
      <c r="C178" s="0" t="inlineStr">
        <is>
          <t>Tackle Infant Bodysuit</t>
        </is>
      </c>
      <c r="D178" s="0" t="inlineStr">
        <is>
          <t>'151395</t>
        </is>
      </c>
      <c r="E178" s="0" t="inlineStr">
        <is>
          <t>DRK TACKLE I NY:151395Z-12PK</t>
        </is>
      </c>
      <c r="F178" s="0" t="inlineStr">
        <is>
          <t>'817151395974</t>
        </is>
      </c>
      <c r="G178" s="0" t="inlineStr">
        <is>
          <t>INFANT</t>
        </is>
      </c>
      <c r="H178" s="0" t="inlineStr">
        <is>
          <t>12 PACK</t>
        </is>
      </c>
      <c r="I178" s="0">
        <v>240</v>
      </c>
      <c r="J178" s="0">
        <v>0</v>
      </c>
    </row>
    <row r="179" spans="1:10" customHeight="0">
      <c r="A179" s="0">
        <f>HYPERLINK("https://dl.dropboxusercontent.com/scl/fi/plcygq0smx4jso9ilmmf7/dsc6244edit.jpg?rlkey=y2ere8jgreqzi9llgu79ux9c3&amp;dl=0","Click to download Image")</f>
      </c>
      <c r="C179" s="0" t="inlineStr">
        <is>
          <t>Quincy Men's Sweatshirt</t>
        </is>
      </c>
      <c r="D179" s="0" t="inlineStr">
        <is>
          <t>'144864</t>
        </is>
      </c>
      <c r="E179" s="0" t="inlineStr">
        <is>
          <t>DRK QUINCY M BK:144864A-S</t>
        </is>
      </c>
      <c r="F179" s="0" t="inlineStr">
        <is>
          <t>'817144864043</t>
        </is>
      </c>
      <c r="G179" s="0" t="inlineStr">
        <is>
          <t>MENS</t>
        </is>
      </c>
      <c r="H179" s="0" t="inlineStr">
        <is>
          <t>S</t>
        </is>
      </c>
      <c r="I179" s="0">
        <v>54.99</v>
      </c>
      <c r="J179" s="0">
        <v>2</v>
      </c>
    </row>
    <row r="180" spans="1:10" customHeight="0">
      <c r="A180" s="0">
        <f>HYPERLINK("https://dl.dropboxusercontent.com/scl/fi/plcygq0smx4jso9ilmmf7/dsc6244edit.jpg?rlkey=y2ere8jgreqzi9llgu79ux9c3&amp;dl=0","Click to download Image")</f>
      </c>
      <c r="C180" s="0" t="inlineStr">
        <is>
          <t>Quincy Men's Sweatshirt</t>
        </is>
      </c>
      <c r="D180" s="0" t="inlineStr">
        <is>
          <t>'144864</t>
        </is>
      </c>
      <c r="E180" s="0" t="inlineStr">
        <is>
          <t>DRK QUINCY M BK:144864B-M</t>
        </is>
      </c>
      <c r="F180" s="0" t="inlineStr">
        <is>
          <t>'817144864050</t>
        </is>
      </c>
      <c r="G180" s="0" t="inlineStr">
        <is>
          <t>MENS</t>
        </is>
      </c>
      <c r="H180" s="0" t="inlineStr">
        <is>
          <t>M</t>
        </is>
      </c>
      <c r="I180" s="0">
        <v>54.99</v>
      </c>
      <c r="J180" s="0">
        <v>4</v>
      </c>
    </row>
    <row r="181" spans="1:10" customHeight="0">
      <c r="A181" s="0">
        <f>HYPERLINK("https://dl.dropboxusercontent.com/scl/fi/plcygq0smx4jso9ilmmf7/dsc6244edit.jpg?rlkey=y2ere8jgreqzi9llgu79ux9c3&amp;dl=0","Click to download Image")</f>
      </c>
      <c r="C181" s="0" t="inlineStr">
        <is>
          <t>Quincy Men's Sweatshirt</t>
        </is>
      </c>
      <c r="D181" s="0" t="inlineStr">
        <is>
          <t>'144864</t>
        </is>
      </c>
      <c r="E181" s="0" t="inlineStr">
        <is>
          <t>DRK QUINCY M BK:144864C-L</t>
        </is>
      </c>
      <c r="F181" s="0" t="inlineStr">
        <is>
          <t>'817144864067</t>
        </is>
      </c>
      <c r="G181" s="0" t="inlineStr">
        <is>
          <t>MENS</t>
        </is>
      </c>
      <c r="H181" s="0" t="inlineStr">
        <is>
          <t>L</t>
        </is>
      </c>
      <c r="I181" s="0">
        <v>54.99</v>
      </c>
      <c r="J181" s="0">
        <v>5</v>
      </c>
    </row>
    <row r="182" spans="1:10" customHeight="0">
      <c r="A182" s="0">
        <f>HYPERLINK("https://dl.dropboxusercontent.com/scl/fi/plcygq0smx4jso9ilmmf7/dsc6244edit.jpg?rlkey=y2ere8jgreqzi9llgu79ux9c3&amp;dl=0","Click to download Image")</f>
      </c>
      <c r="C182" s="0" t="inlineStr">
        <is>
          <t>Quincy Men's Sweatshirt</t>
        </is>
      </c>
      <c r="D182" s="0" t="inlineStr">
        <is>
          <t>'144864</t>
        </is>
      </c>
      <c r="E182" s="0" t="inlineStr">
        <is>
          <t>DRK QUINCY M BK:144864D-XL</t>
        </is>
      </c>
      <c r="F182" s="0" t="inlineStr">
        <is>
          <t>'817144864074</t>
        </is>
      </c>
      <c r="G182" s="0" t="inlineStr">
        <is>
          <t>MENS</t>
        </is>
      </c>
      <c r="H182" s="0" t="inlineStr">
        <is>
          <t>XL</t>
        </is>
      </c>
      <c r="I182" s="0">
        <v>54.99</v>
      </c>
      <c r="J182" s="0">
        <v>6</v>
      </c>
    </row>
    <row r="183" spans="1:10" customHeight="0">
      <c r="A183" s="0">
        <f>HYPERLINK("https://dl.dropboxusercontent.com/scl/fi/plcygq0smx4jso9ilmmf7/dsc6244edit.jpg?rlkey=y2ere8jgreqzi9llgu79ux9c3&amp;dl=0","Click to download Image")</f>
      </c>
      <c r="C183" s="0" t="inlineStr">
        <is>
          <t>Quincy Men's Sweatshirt</t>
        </is>
      </c>
      <c r="D183" s="0" t="inlineStr">
        <is>
          <t>'144864</t>
        </is>
      </c>
      <c r="E183" s="0" t="inlineStr">
        <is>
          <t>DRK QUINCY M BK:144864E-2XL</t>
        </is>
      </c>
      <c r="F183" s="0" t="inlineStr">
        <is>
          <t>'817144864081</t>
        </is>
      </c>
      <c r="G183" s="0" t="inlineStr">
        <is>
          <t>MENS</t>
        </is>
      </c>
      <c r="H183" s="0" t="inlineStr">
        <is>
          <t>2XL</t>
        </is>
      </c>
      <c r="I183" s="0">
        <v>54.99</v>
      </c>
      <c r="J183" s="0">
        <v>4</v>
      </c>
    </row>
    <row r="184" spans="1:10" customHeight="0">
      <c r="A184" s="0">
        <f>HYPERLINK("https://dl.dropboxusercontent.com/scl/fi/plcygq0smx4jso9ilmmf7/dsc6244edit.jpg?rlkey=y2ere8jgreqzi9llgu79ux9c3&amp;dl=0","Click to download Image")</f>
      </c>
      <c r="C184" s="0" t="inlineStr">
        <is>
          <t>Quincy Men's Sweatshirt</t>
        </is>
      </c>
      <c r="D184" s="0" t="inlineStr">
        <is>
          <t>'144864</t>
        </is>
      </c>
      <c r="E184" s="0" t="inlineStr">
        <is>
          <t>DRK QUINCY M BK:144864F-3XL</t>
        </is>
      </c>
      <c r="F184" s="0" t="inlineStr">
        <is>
          <t>'817144864098</t>
        </is>
      </c>
      <c r="G184" s="0" t="inlineStr">
        <is>
          <t>MENS</t>
        </is>
      </c>
      <c r="H184" s="0" t="inlineStr">
        <is>
          <t>3XL</t>
        </is>
      </c>
      <c r="I184" s="0">
        <v>54.99</v>
      </c>
      <c r="J184" s="0">
        <v>2</v>
      </c>
    </row>
    <row r="185" spans="1:10" customHeight="0">
      <c r="A185" s="0">
        <f>HYPERLINK("https://dl.dropboxusercontent.com/scl/fi/plcygq0smx4jso9ilmmf7/dsc6244edit.jpg?rlkey=y2ere8jgreqzi9llgu79ux9c3&amp;dl=0","Click to download Image")</f>
      </c>
      <c r="C185" s="0" t="inlineStr">
        <is>
          <t>Quincy Men's Sweatshirt</t>
        </is>
      </c>
      <c r="D185" s="0" t="inlineStr">
        <is>
          <t>'144864</t>
        </is>
      </c>
      <c r="E185" s="0" t="inlineStr">
        <is>
          <t>DRK QUINCY M RL:144864Z-12PK</t>
        </is>
      </c>
      <c r="F185" s="0" t="inlineStr">
        <is>
          <t>'817144864999</t>
        </is>
      </c>
      <c r="G185" s="0" t="inlineStr">
        <is>
          <t>MENS</t>
        </is>
      </c>
      <c r="H185" s="0" t="inlineStr">
        <is>
          <t>12 PACK</t>
        </is>
      </c>
      <c r="I185" s="0">
        <v>534</v>
      </c>
      <c r="J185" s="0">
        <v>0</v>
      </c>
    </row>
    <row r="186" spans="1:10" customHeight="0">
      <c r="A186" s="0">
        <f>HYPERLINK("https://dl.dropboxusercontent.com/scl/fi/9q541tgav3u64oab8l8g1/dsc6220edit2.jpg?rlkey=0cp69vm3mwgqshc715m2d5f65&amp;dl=0","Click to download Image")</f>
      </c>
      <c r="C186" s="0" t="inlineStr">
        <is>
          <t>Jaxon Toddler Long Sleeve</t>
        </is>
      </c>
      <c r="D186" s="0" t="inlineStr">
        <is>
          <t>'128855</t>
        </is>
      </c>
      <c r="E186" s="0" t="inlineStr">
        <is>
          <t>DRK JAXON T DG:128855A-2T</t>
        </is>
      </c>
      <c r="F186" s="0" t="inlineStr">
        <is>
          <t>'817128855081</t>
        </is>
      </c>
      <c r="G186" s="0" t="inlineStr">
        <is>
          <t>TODDLER</t>
        </is>
      </c>
      <c r="H186" s="0" t="inlineStr">
        <is>
          <t>2T</t>
        </is>
      </c>
      <c r="I186" s="0">
        <v>29.99</v>
      </c>
      <c r="J186" s="0">
        <v>3</v>
      </c>
    </row>
    <row r="187" spans="1:10" customHeight="0">
      <c r="A187" s="0">
        <f>HYPERLINK("https://dl.dropboxusercontent.com/scl/fi/9q541tgav3u64oab8l8g1/dsc6220edit2.jpg?rlkey=0cp69vm3mwgqshc715m2d5f65&amp;dl=0","Click to download Image")</f>
      </c>
      <c r="C187" s="0" t="inlineStr">
        <is>
          <t>Jaxon Toddler Long Sleeve</t>
        </is>
      </c>
      <c r="D187" s="0" t="inlineStr">
        <is>
          <t>'128855</t>
        </is>
      </c>
      <c r="E187" s="0" t="inlineStr">
        <is>
          <t>DRK JAXON T DG:128855B-3T</t>
        </is>
      </c>
      <c r="F187" s="0" t="inlineStr">
        <is>
          <t>'817128855098</t>
        </is>
      </c>
      <c r="G187" s="0" t="inlineStr">
        <is>
          <t>TODDLER</t>
        </is>
      </c>
      <c r="H187" s="0" t="inlineStr">
        <is>
          <t>3T</t>
        </is>
      </c>
      <c r="I187" s="0">
        <v>29.99</v>
      </c>
      <c r="J187" s="0">
        <v>3</v>
      </c>
    </row>
    <row r="188" spans="1:10" customHeight="0">
      <c r="A188" s="0">
        <f>HYPERLINK("https://dl.dropboxusercontent.com/scl/fi/9q541tgav3u64oab8l8g1/dsc6220edit2.jpg?rlkey=0cp69vm3mwgqshc715m2d5f65&amp;dl=0","Click to download Image")</f>
      </c>
      <c r="C188" s="0" t="inlineStr">
        <is>
          <t>Jaxon Toddler Long Sleeve</t>
        </is>
      </c>
      <c r="D188" s="0" t="inlineStr">
        <is>
          <t>'128855</t>
        </is>
      </c>
      <c r="E188" s="0" t="inlineStr">
        <is>
          <t>DRK JAXON T DG:128855C-4T</t>
        </is>
      </c>
      <c r="F188" s="0" t="inlineStr">
        <is>
          <t>'817128855104</t>
        </is>
      </c>
      <c r="G188" s="0" t="inlineStr">
        <is>
          <t>TODDLER</t>
        </is>
      </c>
      <c r="H188" s="0" t="inlineStr">
        <is>
          <t>4T</t>
        </is>
      </c>
      <c r="I188" s="0">
        <v>29.99</v>
      </c>
      <c r="J188" s="0">
        <v>3</v>
      </c>
    </row>
    <row r="189" spans="1:10" customHeight="0">
      <c r="A189" s="0">
        <f>HYPERLINK("https://dl.dropboxusercontent.com/scl/fi/9q541tgav3u64oab8l8g1/dsc6220edit2.jpg?rlkey=0cp69vm3mwgqshc715m2d5f65&amp;dl=0","Click to download Image")</f>
      </c>
      <c r="C189" s="0" t="inlineStr">
        <is>
          <t>Jaxon Toddler Long Sleeve</t>
        </is>
      </c>
      <c r="D189" s="0" t="inlineStr">
        <is>
          <t>'128855</t>
        </is>
      </c>
      <c r="E189" s="0" t="inlineStr">
        <is>
          <t>DRK JAXON T DG:128855D-5T</t>
        </is>
      </c>
      <c r="F189" s="0" t="inlineStr">
        <is>
          <t>'817128855111</t>
        </is>
      </c>
      <c r="G189" s="0" t="inlineStr">
        <is>
          <t>TODDLER</t>
        </is>
      </c>
      <c r="H189" s="0" t="inlineStr">
        <is>
          <t>5T</t>
        </is>
      </c>
      <c r="I189" s="0">
        <v>29.99</v>
      </c>
      <c r="J189" s="0">
        <v>4</v>
      </c>
    </row>
    <row r="190" spans="1:10" customHeight="0">
      <c r="A190" s="0">
        <f>HYPERLINK("https://dl.dropboxusercontent.com/scl/fi/9q541tgav3u64oab8l8g1/dsc6220edit2.jpg?rlkey=0cp69vm3mwgqshc715m2d5f65&amp;dl=0","Click to download Image")</f>
      </c>
      <c r="C190" s="0" t="inlineStr">
        <is>
          <t>Jaxon Toddler Long Sleeve</t>
        </is>
      </c>
      <c r="D190" s="0" t="inlineStr">
        <is>
          <t>'128855</t>
        </is>
      </c>
      <c r="E190" s="0" t="inlineStr">
        <is>
          <t>DRK JAXON T DG 12PK:128855Z-12PK</t>
        </is>
      </c>
      <c r="F190" s="0" t="inlineStr">
        <is>
          <t>'817128855999</t>
        </is>
      </c>
      <c r="G190" s="0" t="inlineStr">
        <is>
          <t>TODDLER</t>
        </is>
      </c>
      <c r="H190" s="0" t="inlineStr">
        <is>
          <t>12 PACK</t>
        </is>
      </c>
      <c r="I190" s="0">
        <v>288</v>
      </c>
      <c r="J190" s="0">
        <v>0</v>
      </c>
    </row>
    <row r="191" spans="1:10" customHeight="0">
      <c r="A191" s="0">
        <f>HYPERLINK("https://dl.dropboxusercontent.com/scl/fi/ktdlgxa6ycnlkgkh4aplh/ahrens-129917-f.jpg?rlkey=9b75k036qxy2pgz6sftg3ynlq&amp;dl=0","Click to download Image")</f>
      </c>
      <c r="B191" s="0">
        <f>HYPERLINK("https://dl.dropboxusercontent.com/scl/fi/tenxmtcs4z3w7hlqdtfv7/mens-polo-size-chartsahrens.jpg?rlkey=lkiy1j8uduzhaxtv592u8p236&amp;dl=0","Click to download SizeChart")</f>
      </c>
      <c r="C191" s="0" t="inlineStr">
        <is>
          <t>Ahrens Men's Polo</t>
        </is>
      </c>
      <c r="D191" s="0" t="inlineStr">
        <is>
          <t>'129917</t>
        </is>
      </c>
      <c r="E191" s="0" t="inlineStr">
        <is>
          <t>DRK AHRENS M RL:129917A-S</t>
        </is>
      </c>
      <c r="F191" s="0" t="inlineStr">
        <is>
          <t>'817129917047</t>
        </is>
      </c>
      <c r="G191" s="0" t="inlineStr">
        <is>
          <t>MENS</t>
        </is>
      </c>
      <c r="H191" s="0" t="inlineStr">
        <is>
          <t>S</t>
        </is>
      </c>
      <c r="I191" s="0">
        <v>49.99</v>
      </c>
      <c r="J191" s="0">
        <v>4</v>
      </c>
    </row>
    <row r="192" spans="1:10" customHeight="0">
      <c r="A192" s="0">
        <f>HYPERLINK("https://dl.dropboxusercontent.com/scl/fi/ktdlgxa6ycnlkgkh4aplh/ahrens-129917-f.jpg?rlkey=9b75k036qxy2pgz6sftg3ynlq&amp;dl=0","Click to download Image")</f>
      </c>
      <c r="B192" s="0">
        <f>HYPERLINK("https://dl.dropboxusercontent.com/scl/fi/tenxmtcs4z3w7hlqdtfv7/mens-polo-size-chartsahrens.jpg?rlkey=lkiy1j8uduzhaxtv592u8p236&amp;dl=0","Click to download SizeChart")</f>
      </c>
      <c r="C192" s="0" t="inlineStr">
        <is>
          <t>Ahrens Men's Polo</t>
        </is>
      </c>
      <c r="D192" s="0" t="inlineStr">
        <is>
          <t>'129917</t>
        </is>
      </c>
      <c r="E192" s="0" t="inlineStr">
        <is>
          <t>DRK AHRENS M RL:129917B-M</t>
        </is>
      </c>
      <c r="F192" s="0" t="inlineStr">
        <is>
          <t>'817129917054</t>
        </is>
      </c>
      <c r="G192" s="0" t="inlineStr">
        <is>
          <t>MENS</t>
        </is>
      </c>
      <c r="H192" s="0" t="inlineStr">
        <is>
          <t>M</t>
        </is>
      </c>
      <c r="I192" s="0">
        <v>49.99</v>
      </c>
      <c r="J192" s="0">
        <v>3</v>
      </c>
    </row>
    <row r="193" spans="1:10" customHeight="0">
      <c r="A193" s="0">
        <f>HYPERLINK("https://dl.dropboxusercontent.com/scl/fi/ktdlgxa6ycnlkgkh4aplh/ahrens-129917-f.jpg?rlkey=9b75k036qxy2pgz6sftg3ynlq&amp;dl=0","Click to download Image")</f>
      </c>
      <c r="B193" s="0">
        <f>HYPERLINK("https://dl.dropboxusercontent.com/scl/fi/tenxmtcs4z3w7hlqdtfv7/mens-polo-size-chartsahrens.jpg?rlkey=lkiy1j8uduzhaxtv592u8p236&amp;dl=0","Click to download SizeChart")</f>
      </c>
      <c r="C193" s="0" t="inlineStr">
        <is>
          <t>Ahrens Men's Polo</t>
        </is>
      </c>
      <c r="D193" s="0" t="inlineStr">
        <is>
          <t>'129917</t>
        </is>
      </c>
      <c r="E193" s="0" t="inlineStr">
        <is>
          <t>DRK AHRENS M RL:129917C-L</t>
        </is>
      </c>
      <c r="F193" s="0" t="inlineStr">
        <is>
          <t>'817129917061</t>
        </is>
      </c>
      <c r="G193" s="0" t="inlineStr">
        <is>
          <t>MENS</t>
        </is>
      </c>
      <c r="H193" s="0" t="inlineStr">
        <is>
          <t>L</t>
        </is>
      </c>
      <c r="I193" s="0">
        <v>49.99</v>
      </c>
      <c r="J193" s="0">
        <v>0</v>
      </c>
    </row>
    <row r="194" spans="1:10" customHeight="0">
      <c r="A194" s="0">
        <f>HYPERLINK("https://dl.dropboxusercontent.com/scl/fi/ktdlgxa6ycnlkgkh4aplh/ahrens-129917-f.jpg?rlkey=9b75k036qxy2pgz6sftg3ynlq&amp;dl=0","Click to download Image")</f>
      </c>
      <c r="B194" s="0">
        <f>HYPERLINK("https://dl.dropboxusercontent.com/scl/fi/tenxmtcs4z3w7hlqdtfv7/mens-polo-size-chartsahrens.jpg?rlkey=lkiy1j8uduzhaxtv592u8p236&amp;dl=0","Click to download SizeChart")</f>
      </c>
      <c r="C194" s="0" t="inlineStr">
        <is>
          <t>Ahrens Men's Polo</t>
        </is>
      </c>
      <c r="D194" s="0" t="inlineStr">
        <is>
          <t>'129917</t>
        </is>
      </c>
      <c r="E194" s="0" t="inlineStr">
        <is>
          <t>DRK AHRENS M RL:129917D-XL</t>
        </is>
      </c>
      <c r="F194" s="0" t="inlineStr">
        <is>
          <t>'817129917078</t>
        </is>
      </c>
      <c r="G194" s="0" t="inlineStr">
        <is>
          <t>MENS</t>
        </is>
      </c>
      <c r="H194" s="0" t="inlineStr">
        <is>
          <t>XL</t>
        </is>
      </c>
      <c r="I194" s="0">
        <v>49.99</v>
      </c>
      <c r="J194" s="0">
        <v>2</v>
      </c>
    </row>
    <row r="195" spans="1:10" customHeight="0">
      <c r="A195" s="0">
        <f>HYPERLINK("https://dl.dropboxusercontent.com/scl/fi/ktdlgxa6ycnlkgkh4aplh/ahrens-129917-f.jpg?rlkey=9b75k036qxy2pgz6sftg3ynlq&amp;dl=0","Click to download Image")</f>
      </c>
      <c r="B195" s="0">
        <f>HYPERLINK("https://dl.dropboxusercontent.com/scl/fi/tenxmtcs4z3w7hlqdtfv7/mens-polo-size-chartsahrens.jpg?rlkey=lkiy1j8uduzhaxtv592u8p236&amp;dl=0","Click to download SizeChart")</f>
      </c>
      <c r="C195" s="0" t="inlineStr">
        <is>
          <t>Ahrens Men's Polo</t>
        </is>
      </c>
      <c r="D195" s="0" t="inlineStr">
        <is>
          <t>'129917</t>
        </is>
      </c>
      <c r="E195" s="0" t="inlineStr">
        <is>
          <t>DRK AHRENS M RL:129917E-2XL</t>
        </is>
      </c>
      <c r="F195" s="0" t="inlineStr">
        <is>
          <t>'817129917085</t>
        </is>
      </c>
      <c r="G195" s="0" t="inlineStr">
        <is>
          <t>MENS</t>
        </is>
      </c>
      <c r="H195" s="0" t="inlineStr">
        <is>
          <t>2XL</t>
        </is>
      </c>
      <c r="I195" s="0">
        <v>49.99</v>
      </c>
      <c r="J195" s="0">
        <v>3</v>
      </c>
    </row>
    <row r="196" spans="1:10" customHeight="0">
      <c r="A196" s="0">
        <f>HYPERLINK("https://dl.dropboxusercontent.com/scl/fi/ktdlgxa6ycnlkgkh4aplh/ahrens-129917-f.jpg?rlkey=9b75k036qxy2pgz6sftg3ynlq&amp;dl=0","Click to download Image")</f>
      </c>
      <c r="B196" s="0">
        <f>HYPERLINK("https://dl.dropboxusercontent.com/scl/fi/tenxmtcs4z3w7hlqdtfv7/mens-polo-size-chartsahrens.jpg?rlkey=lkiy1j8uduzhaxtv592u8p236&amp;dl=0","Click to download SizeChart")</f>
      </c>
      <c r="C196" s="0" t="inlineStr">
        <is>
          <t>Ahrens Men's Polo</t>
        </is>
      </c>
      <c r="D196" s="0" t="inlineStr">
        <is>
          <t>'129917</t>
        </is>
      </c>
      <c r="E196" s="0" t="inlineStr">
        <is>
          <t>DRK AHRENS M RL:129917F-3XL</t>
        </is>
      </c>
      <c r="F196" s="0" t="inlineStr">
        <is>
          <t>'817129917092</t>
        </is>
      </c>
      <c r="G196" s="0" t="inlineStr">
        <is>
          <t>MENS</t>
        </is>
      </c>
      <c r="H196" s="0" t="inlineStr">
        <is>
          <t>3XL</t>
        </is>
      </c>
      <c r="I196" s="0">
        <v>49.99</v>
      </c>
      <c r="J196" s="0">
        <v>1</v>
      </c>
    </row>
    <row r="197" spans="1:10" customHeight="0">
      <c r="A197" s="0">
        <f>HYPERLINK("https://dl.dropboxusercontent.com/scl/fi/ktdlgxa6ycnlkgkh4aplh/ahrens-129917-f.jpg?rlkey=9b75k036qxy2pgz6sftg3ynlq&amp;dl=0","Click to download Image")</f>
      </c>
      <c r="B197" s="0">
        <f>HYPERLINK("https://dl.dropboxusercontent.com/scl/fi/tenxmtcs4z3w7hlqdtfv7/mens-polo-size-chartsahrens.jpg?rlkey=lkiy1j8uduzhaxtv592u8p236&amp;dl=0","Click to download SizeChart")</f>
      </c>
      <c r="C197" s="0" t="inlineStr">
        <is>
          <t>Ahrens Men's Polo</t>
        </is>
      </c>
      <c r="D197" s="0" t="inlineStr">
        <is>
          <t>'129917</t>
        </is>
      </c>
      <c r="E197" s="0" t="inlineStr">
        <is>
          <t>DRK AHRENS M RL 12PK:129917Z-12PK</t>
        </is>
      </c>
      <c r="F197" s="0" t="inlineStr">
        <is>
          <t>'817129917993</t>
        </is>
      </c>
      <c r="G197" s="0" t="inlineStr">
        <is>
          <t>MENS</t>
        </is>
      </c>
      <c r="H197" s="0" t="inlineStr">
        <is>
          <t>12 PACK</t>
        </is>
      </c>
      <c r="I197" s="0">
        <v>482</v>
      </c>
      <c r="J197" s="0">
        <v>0</v>
      </c>
    </row>
    <row r="198" spans="1:10" customHeight="0">
      <c r="A198" s="0">
        <f>HYPERLINK("https://dl.dropboxusercontent.com/scl/fi/hsurkiezeag4m8688nyzu/blaise-128899-f.jpg?rlkey=2nmfn3cqh8asj5jgi16fi4uyh&amp;dl=0","Click to download Image")</f>
      </c>
      <c r="B198" s="0">
        <f>HYPERLINK("https://dl.dropboxusercontent.com/scl/fi/43jauudlcaf9llfkdkqfi/mens-pullover-size-chartsblaise.jpg?rlkey=eapcbi2ukhpyyl89cto22poy9&amp;dl=0","Click to download SizeChart")</f>
      </c>
      <c r="C198" s="0" t="inlineStr">
        <is>
          <t>Blaise Mens Pullover</t>
        </is>
      </c>
      <c r="D198" s="0" t="inlineStr">
        <is>
          <t>'128899</t>
        </is>
      </c>
      <c r="E198" s="0" t="inlineStr">
        <is>
          <t>DRK BLAISE M LG:128899A-S</t>
        </is>
      </c>
      <c r="F198" s="0" t="inlineStr">
        <is>
          <t>'817128899047</t>
        </is>
      </c>
      <c r="G198" s="0" t="inlineStr">
        <is>
          <t>MENS</t>
        </is>
      </c>
      <c r="H198" s="0" t="inlineStr">
        <is>
          <t>S</t>
        </is>
      </c>
      <c r="I198" s="0">
        <v>49.99</v>
      </c>
      <c r="J198" s="0">
        <v>3</v>
      </c>
    </row>
    <row r="199" spans="1:10" customHeight="0">
      <c r="A199" s="0">
        <f>HYPERLINK("https://dl.dropboxusercontent.com/scl/fi/hsurkiezeag4m8688nyzu/blaise-128899-f.jpg?rlkey=2nmfn3cqh8asj5jgi16fi4uyh&amp;dl=0","Click to download Image")</f>
      </c>
      <c r="B199" s="0">
        <f>HYPERLINK("https://dl.dropboxusercontent.com/scl/fi/43jauudlcaf9llfkdkqfi/mens-pullover-size-chartsblaise.jpg?rlkey=eapcbi2ukhpyyl89cto22poy9&amp;dl=0","Click to download SizeChart")</f>
      </c>
      <c r="C199" s="0" t="inlineStr">
        <is>
          <t>Blaise Mens Pullover</t>
        </is>
      </c>
      <c r="D199" s="0" t="inlineStr">
        <is>
          <t>'128899</t>
        </is>
      </c>
      <c r="E199" s="0" t="inlineStr">
        <is>
          <t>DRK BLAISE M LG:128899B-M</t>
        </is>
      </c>
      <c r="F199" s="0" t="inlineStr">
        <is>
          <t>'817128899054</t>
        </is>
      </c>
      <c r="G199" s="0" t="inlineStr">
        <is>
          <t>MENS</t>
        </is>
      </c>
      <c r="H199" s="0" t="inlineStr">
        <is>
          <t>M</t>
        </is>
      </c>
      <c r="I199" s="0">
        <v>49.99</v>
      </c>
      <c r="J199" s="0">
        <v>5</v>
      </c>
    </row>
    <row r="200" spans="1:10" customHeight="0">
      <c r="A200" s="0">
        <f>HYPERLINK("https://dl.dropboxusercontent.com/scl/fi/hsurkiezeag4m8688nyzu/blaise-128899-f.jpg?rlkey=2nmfn3cqh8asj5jgi16fi4uyh&amp;dl=0","Click to download Image")</f>
      </c>
      <c r="B200" s="0">
        <f>HYPERLINK("https://dl.dropboxusercontent.com/scl/fi/43jauudlcaf9llfkdkqfi/mens-pullover-size-chartsblaise.jpg?rlkey=eapcbi2ukhpyyl89cto22poy9&amp;dl=0","Click to download SizeChart")</f>
      </c>
      <c r="C200" s="0" t="inlineStr">
        <is>
          <t>Blaise Mens Pullover</t>
        </is>
      </c>
      <c r="D200" s="0" t="inlineStr">
        <is>
          <t>'128899</t>
        </is>
      </c>
      <c r="E200" s="0" t="inlineStr">
        <is>
          <t>DRK BLAISE M LG:128899C-L</t>
        </is>
      </c>
      <c r="F200" s="0" t="inlineStr">
        <is>
          <t>'817128899061</t>
        </is>
      </c>
      <c r="G200" s="0" t="inlineStr">
        <is>
          <t>MENS</t>
        </is>
      </c>
      <c r="H200" s="0" t="inlineStr">
        <is>
          <t>L</t>
        </is>
      </c>
      <c r="I200" s="0">
        <v>49.99</v>
      </c>
      <c r="J200" s="0">
        <v>1</v>
      </c>
    </row>
    <row r="201" spans="1:10" customHeight="0">
      <c r="A201" s="0">
        <f>HYPERLINK("https://dl.dropboxusercontent.com/scl/fi/hsurkiezeag4m8688nyzu/blaise-128899-f.jpg?rlkey=2nmfn3cqh8asj5jgi16fi4uyh&amp;dl=0","Click to download Image")</f>
      </c>
      <c r="B201" s="0">
        <f>HYPERLINK("https://dl.dropboxusercontent.com/scl/fi/43jauudlcaf9llfkdkqfi/mens-pullover-size-chartsblaise.jpg?rlkey=eapcbi2ukhpyyl89cto22poy9&amp;dl=0","Click to download SizeChart")</f>
      </c>
      <c r="C201" s="0" t="inlineStr">
        <is>
          <t>Blaise Mens Pullover</t>
        </is>
      </c>
      <c r="D201" s="0" t="inlineStr">
        <is>
          <t>'128899</t>
        </is>
      </c>
      <c r="E201" s="0" t="inlineStr">
        <is>
          <t>DRK BLAISE M LG:128899D-XL</t>
        </is>
      </c>
      <c r="F201" s="0" t="inlineStr">
        <is>
          <t>'817128899078</t>
        </is>
      </c>
      <c r="G201" s="0" t="inlineStr">
        <is>
          <t>MENS</t>
        </is>
      </c>
      <c r="H201" s="0" t="inlineStr">
        <is>
          <t>XL</t>
        </is>
      </c>
      <c r="I201" s="0">
        <v>49.99</v>
      </c>
      <c r="J201" s="0">
        <v>3</v>
      </c>
    </row>
    <row r="202" spans="1:10" customHeight="0">
      <c r="A202" s="0">
        <f>HYPERLINK("https://dl.dropboxusercontent.com/scl/fi/hsurkiezeag4m8688nyzu/blaise-128899-f.jpg?rlkey=2nmfn3cqh8asj5jgi16fi4uyh&amp;dl=0","Click to download Image")</f>
      </c>
      <c r="B202" s="0">
        <f>HYPERLINK("https://dl.dropboxusercontent.com/scl/fi/43jauudlcaf9llfkdkqfi/mens-pullover-size-chartsblaise.jpg?rlkey=eapcbi2ukhpyyl89cto22poy9&amp;dl=0","Click to download SizeChart")</f>
      </c>
      <c r="C202" s="0" t="inlineStr">
        <is>
          <t>Blaise Mens Pullover</t>
        </is>
      </c>
      <c r="D202" s="0" t="inlineStr">
        <is>
          <t>'128899</t>
        </is>
      </c>
      <c r="E202" s="0" t="inlineStr">
        <is>
          <t>DRK BLAISE M LG:128899E-2XL</t>
        </is>
      </c>
      <c r="F202" s="0" t="inlineStr">
        <is>
          <t>'817128899085</t>
        </is>
      </c>
      <c r="G202" s="0" t="inlineStr">
        <is>
          <t>MENS</t>
        </is>
      </c>
      <c r="H202" s="0" t="inlineStr">
        <is>
          <t>2XL</t>
        </is>
      </c>
      <c r="I202" s="0">
        <v>49.99</v>
      </c>
      <c r="J202" s="0">
        <v>6</v>
      </c>
    </row>
    <row r="203" spans="1:10" customHeight="0">
      <c r="A203" s="0">
        <f>HYPERLINK("https://dl.dropboxusercontent.com/scl/fi/hsurkiezeag4m8688nyzu/blaise-128899-f.jpg?rlkey=2nmfn3cqh8asj5jgi16fi4uyh&amp;dl=0","Click to download Image")</f>
      </c>
      <c r="B203" s="0">
        <f>HYPERLINK("https://dl.dropboxusercontent.com/scl/fi/43jauudlcaf9llfkdkqfi/mens-pullover-size-chartsblaise.jpg?rlkey=eapcbi2ukhpyyl89cto22poy9&amp;dl=0","Click to download SizeChart")</f>
      </c>
      <c r="C203" s="0" t="inlineStr">
        <is>
          <t>Blaise Mens Pullover</t>
        </is>
      </c>
      <c r="D203" s="0" t="inlineStr">
        <is>
          <t>'128899</t>
        </is>
      </c>
      <c r="E203" s="0" t="inlineStr">
        <is>
          <t>DRK BLAISE M LG:128899F-3XL</t>
        </is>
      </c>
      <c r="F203" s="0" t="inlineStr">
        <is>
          <t>'817128899092</t>
        </is>
      </c>
      <c r="G203" s="0" t="inlineStr">
        <is>
          <t>MENS</t>
        </is>
      </c>
      <c r="H203" s="0" t="inlineStr">
        <is>
          <t>3XL</t>
        </is>
      </c>
      <c r="I203" s="0">
        <v>49.99</v>
      </c>
      <c r="J203" s="0">
        <v>1</v>
      </c>
    </row>
    <row r="204" spans="1:10" customHeight="0">
      <c r="A204" s="0">
        <f>HYPERLINK("https://dl.dropboxusercontent.com/scl/fi/hsurkiezeag4m8688nyzu/blaise-128899-f.jpg?rlkey=2nmfn3cqh8asj5jgi16fi4uyh&amp;dl=0","Click to download Image")</f>
      </c>
      <c r="B204" s="0">
        <f>HYPERLINK("https://dl.dropboxusercontent.com/scl/fi/43jauudlcaf9llfkdkqfi/mens-pullover-size-chartsblaise.jpg?rlkey=eapcbi2ukhpyyl89cto22poy9&amp;dl=0","Click to download SizeChart")</f>
      </c>
      <c r="C204" s="0" t="inlineStr">
        <is>
          <t>Blaise Mens Pullover</t>
        </is>
      </c>
      <c r="D204" s="0" t="inlineStr">
        <is>
          <t>'128899</t>
        </is>
      </c>
      <c r="E204" s="0" t="inlineStr">
        <is>
          <t>DRK BLAISE M LG 12PK:128899Z-12PK</t>
        </is>
      </c>
      <c r="F204" s="0" t="inlineStr">
        <is>
          <t>'817128899993</t>
        </is>
      </c>
      <c r="G204" s="0" t="inlineStr">
        <is>
          <t>MENS</t>
        </is>
      </c>
      <c r="H204" s="0" t="inlineStr">
        <is>
          <t>12 PACK</t>
        </is>
      </c>
      <c r="I204" s="0">
        <v>486</v>
      </c>
      <c r="J204" s="0">
        <v>0</v>
      </c>
    </row>
    <row r="205" spans="1:10" customHeight="0">
      <c r="A205" s="0">
        <f>HYPERLINK("https://dl.dropboxusercontent.com/scl/fi/lwiw13d25rhvjosqiukaz/g-individual-09-drake.jpg?rlkey=p8byjxui6d6063k0qu1d6gziv&amp;dl=0","Click to download Image")</f>
      </c>
      <c r="B205" s="0">
        <f>HYPERLINK("https://dl.dropboxusercontent.com/scl/fi/yie0cy8zt4x0nm93dmw1d/womens-polo-size-chartselizabeth.jpg?rlkey=7hgbhxt17o3r6bzguwzc9bk8q&amp;dl=0","Click to download SizeChart")</f>
      </c>
      <c r="C205" s="0" t="inlineStr">
        <is>
          <t>Elizabeth Women's Polo Tank</t>
        </is>
      </c>
      <c r="D205" s="0" t="inlineStr">
        <is>
          <t>'130150</t>
        </is>
      </c>
      <c r="E205" s="0" t="inlineStr">
        <is>
          <t>DRK ELIZAB W RL:130150A-S</t>
        </is>
      </c>
      <c r="F205" s="0" t="inlineStr">
        <is>
          <t>'817130150044</t>
        </is>
      </c>
      <c r="G205" s="0" t="inlineStr">
        <is>
          <t>WOMENS</t>
        </is>
      </c>
      <c r="H205" s="0" t="inlineStr">
        <is>
          <t>S</t>
        </is>
      </c>
      <c r="I205" s="0">
        <v>49.99</v>
      </c>
      <c r="J205" s="0">
        <v>8</v>
      </c>
    </row>
    <row r="206" spans="1:10" customHeight="0">
      <c r="A206" s="0">
        <f>HYPERLINK("https://dl.dropboxusercontent.com/scl/fi/lwiw13d25rhvjosqiukaz/g-individual-09-drake.jpg?rlkey=p8byjxui6d6063k0qu1d6gziv&amp;dl=0","Click to download Image")</f>
      </c>
      <c r="B206" s="0">
        <f>HYPERLINK("https://dl.dropboxusercontent.com/scl/fi/yie0cy8zt4x0nm93dmw1d/womens-polo-size-chartselizabeth.jpg?rlkey=7hgbhxt17o3r6bzguwzc9bk8q&amp;dl=0","Click to download SizeChart")</f>
      </c>
      <c r="C206" s="0" t="inlineStr">
        <is>
          <t>Elizabeth Women's Polo Tank</t>
        </is>
      </c>
      <c r="D206" s="0" t="inlineStr">
        <is>
          <t>'130150</t>
        </is>
      </c>
      <c r="E206" s="0" t="inlineStr">
        <is>
          <t>DRK ELIZAB W RL:130150B-M</t>
        </is>
      </c>
      <c r="F206" s="0" t="inlineStr">
        <is>
          <t>'817130150051</t>
        </is>
      </c>
      <c r="G206" s="0" t="inlineStr">
        <is>
          <t>WOMENS</t>
        </is>
      </c>
      <c r="H206" s="0" t="inlineStr">
        <is>
          <t>M</t>
        </is>
      </c>
      <c r="I206" s="0">
        <v>49.99</v>
      </c>
      <c r="J206" s="0">
        <v>14</v>
      </c>
    </row>
    <row r="207" spans="1:10" customHeight="0">
      <c r="A207" s="0">
        <f>HYPERLINK("https://dl.dropboxusercontent.com/scl/fi/lwiw13d25rhvjosqiukaz/g-individual-09-drake.jpg?rlkey=p8byjxui6d6063k0qu1d6gziv&amp;dl=0","Click to download Image")</f>
      </c>
      <c r="B207" s="0">
        <f>HYPERLINK("https://dl.dropboxusercontent.com/scl/fi/yie0cy8zt4x0nm93dmw1d/womens-polo-size-chartselizabeth.jpg?rlkey=7hgbhxt17o3r6bzguwzc9bk8q&amp;dl=0","Click to download SizeChart")</f>
      </c>
      <c r="C207" s="0" t="inlineStr">
        <is>
          <t>Elizabeth Women's Polo Tank</t>
        </is>
      </c>
      <c r="D207" s="0" t="inlineStr">
        <is>
          <t>'130150</t>
        </is>
      </c>
      <c r="E207" s="0" t="inlineStr">
        <is>
          <t>DRK ELIZAB W RL:130150C-L</t>
        </is>
      </c>
      <c r="F207" s="0" t="inlineStr">
        <is>
          <t>'817130150068</t>
        </is>
      </c>
      <c r="G207" s="0" t="inlineStr">
        <is>
          <t>WOMENS</t>
        </is>
      </c>
      <c r="H207" s="0" t="inlineStr">
        <is>
          <t>L</t>
        </is>
      </c>
      <c r="I207" s="0">
        <v>49.99</v>
      </c>
      <c r="J207" s="0">
        <v>15</v>
      </c>
    </row>
    <row r="208" spans="1:10" customHeight="0">
      <c r="A208" s="0">
        <f>HYPERLINK("https://dl.dropboxusercontent.com/scl/fi/lwiw13d25rhvjosqiukaz/g-individual-09-drake.jpg?rlkey=p8byjxui6d6063k0qu1d6gziv&amp;dl=0","Click to download Image")</f>
      </c>
      <c r="B208" s="0">
        <f>HYPERLINK("https://dl.dropboxusercontent.com/scl/fi/yie0cy8zt4x0nm93dmw1d/womens-polo-size-chartselizabeth.jpg?rlkey=7hgbhxt17o3r6bzguwzc9bk8q&amp;dl=0","Click to download SizeChart")</f>
      </c>
      <c r="C208" s="0" t="inlineStr">
        <is>
          <t>Elizabeth Women's Polo Tank</t>
        </is>
      </c>
      <c r="D208" s="0" t="inlineStr">
        <is>
          <t>'130150</t>
        </is>
      </c>
      <c r="E208" s="0" t="inlineStr">
        <is>
          <t>DRK ELIZAB W RL:130150D-XL</t>
        </is>
      </c>
      <c r="F208" s="0" t="inlineStr">
        <is>
          <t>'817130150075</t>
        </is>
      </c>
      <c r="G208" s="0" t="inlineStr">
        <is>
          <t>WOMENS</t>
        </is>
      </c>
      <c r="H208" s="0" t="inlineStr">
        <is>
          <t>XL</t>
        </is>
      </c>
      <c r="I208" s="0">
        <v>49.99</v>
      </c>
      <c r="J208" s="0">
        <v>7</v>
      </c>
    </row>
    <row r="209" spans="1:10" customHeight="0">
      <c r="A209" s="0">
        <f>HYPERLINK("https://dl.dropboxusercontent.com/scl/fi/lwiw13d25rhvjosqiukaz/g-individual-09-drake.jpg?rlkey=p8byjxui6d6063k0qu1d6gziv&amp;dl=0","Click to download Image")</f>
      </c>
      <c r="B209" s="0">
        <f>HYPERLINK("https://dl.dropboxusercontent.com/scl/fi/yie0cy8zt4x0nm93dmw1d/womens-polo-size-chartselizabeth.jpg?rlkey=7hgbhxt17o3r6bzguwzc9bk8q&amp;dl=0","Click to download SizeChart")</f>
      </c>
      <c r="C209" s="0" t="inlineStr">
        <is>
          <t>Elizabeth Women's Polo Tank</t>
        </is>
      </c>
      <c r="D209" s="0" t="inlineStr">
        <is>
          <t>'130150</t>
        </is>
      </c>
      <c r="E209" s="0" t="inlineStr">
        <is>
          <t>DRK ELIZAB W RL:130150E-2XL</t>
        </is>
      </c>
      <c r="F209" s="0" t="inlineStr">
        <is>
          <t>'817130150082</t>
        </is>
      </c>
      <c r="G209" s="0" t="inlineStr">
        <is>
          <t>WOMENS</t>
        </is>
      </c>
      <c r="H209" s="0" t="inlineStr">
        <is>
          <t>2XL</t>
        </is>
      </c>
      <c r="I209" s="0">
        <v>51.99</v>
      </c>
      <c r="J209" s="0">
        <v>4</v>
      </c>
    </row>
    <row r="210" spans="1:10" customHeight="0">
      <c r="A210" s="0">
        <f>HYPERLINK("https://dl.dropboxusercontent.com/scl/fi/lwiw13d25rhvjosqiukaz/g-individual-09-drake.jpg?rlkey=p8byjxui6d6063k0qu1d6gziv&amp;dl=0","Click to download Image")</f>
      </c>
      <c r="B210" s="0">
        <f>HYPERLINK("https://dl.dropboxusercontent.com/scl/fi/yie0cy8zt4x0nm93dmw1d/womens-polo-size-chartselizabeth.jpg?rlkey=7hgbhxt17o3r6bzguwzc9bk8q&amp;dl=0","Click to download SizeChart")</f>
      </c>
      <c r="C210" s="0" t="inlineStr">
        <is>
          <t>Elizabeth Women's Polo Tank</t>
        </is>
      </c>
      <c r="D210" s="0" t="inlineStr">
        <is>
          <t>'130150</t>
        </is>
      </c>
      <c r="E210" s="0" t="inlineStr">
        <is>
          <t>DRK ELIZAB W RL:130150F-3XL</t>
        </is>
      </c>
      <c r="F210" s="0" t="inlineStr">
        <is>
          <t>'817130150099</t>
        </is>
      </c>
      <c r="G210" s="0" t="inlineStr">
        <is>
          <t>WOMENS</t>
        </is>
      </c>
      <c r="H210" s="0" t="inlineStr">
        <is>
          <t>3XL</t>
        </is>
      </c>
      <c r="I210" s="0">
        <v>51.99</v>
      </c>
      <c r="J210" s="0">
        <v>2</v>
      </c>
    </row>
    <row r="211" spans="1:10" customHeight="0">
      <c r="A211" s="0">
        <f>HYPERLINK("https://dl.dropboxusercontent.com/scl/fi/lwiw13d25rhvjosqiukaz/g-individual-09-drake.jpg?rlkey=p8byjxui6d6063k0qu1d6gziv&amp;dl=0","Click to download Image")</f>
      </c>
      <c r="B211" s="0">
        <f>HYPERLINK("https://dl.dropboxusercontent.com/scl/fi/yie0cy8zt4x0nm93dmw1d/womens-polo-size-chartselizabeth.jpg?rlkey=7hgbhxt17o3r6bzguwzc9bk8q&amp;dl=0","Click to download SizeChart")</f>
      </c>
      <c r="C211" s="0" t="inlineStr">
        <is>
          <t>Elizabeth Women's Polo Tank</t>
        </is>
      </c>
      <c r="D211" s="0" t="inlineStr">
        <is>
          <t>'130150</t>
        </is>
      </c>
      <c r="E211" s="0" t="inlineStr">
        <is>
          <t>DRK ELIZAB W RL 12PK:130150Z-12PK</t>
        </is>
      </c>
      <c r="F211" s="0" t="inlineStr">
        <is>
          <t>'817130150990</t>
        </is>
      </c>
      <c r="G211" s="0" t="inlineStr">
        <is>
          <t>WOMENS</t>
        </is>
      </c>
      <c r="H211" s="0" t="inlineStr">
        <is>
          <t>12 PACK</t>
        </is>
      </c>
      <c r="I211" s="0">
        <v>480</v>
      </c>
      <c r="J211" s="0">
        <v>0</v>
      </c>
    </row>
    <row r="212" spans="1:10" customHeight="0">
      <c r="A212" s="0">
        <f>HYPERLINK("https://dl.dropboxusercontent.com/scl/fi/s3zfrtd2419brfs1jk4ha/drake-133244-af.jpg?rlkey=zqb455r74ugf8gdys5wkblacz&amp;dl=0","Click to download Image")</f>
      </c>
      <c r="C212" s="0" t="inlineStr">
        <is>
          <t>Draco Infant Cap</t>
        </is>
      </c>
      <c r="D212" s="0" t="inlineStr">
        <is>
          <t>'133244</t>
        </is>
      </c>
      <c r="E212" s="0" t="inlineStr">
        <is>
          <t>DRK DRACO I BK:133244</t>
        </is>
      </c>
      <c r="F212" s="0" t="inlineStr">
        <is>
          <t>'717133244057</t>
        </is>
      </c>
      <c r="G212" s="0" t="inlineStr">
        <is>
          <t>INFANT</t>
        </is>
      </c>
      <c r="H212" s="0" t="inlineStr">
        <is>
          <t>STANDARD:47CM</t>
        </is>
      </c>
      <c r="I212" s="0">
        <v>24.99</v>
      </c>
      <c r="J212" s="0">
        <v>11</v>
      </c>
    </row>
    <row r="213" spans="1:10" customHeight="0">
      <c r="A213" s="0">
        <f>HYPERLINK("https://dl.dropboxusercontent.com/scl/fi/l5djob83y23yfo4ybzig9/iker-150665-tn.jpg?rlkey=ekbowhso7jjv5dxaij454d27i&amp;dl=0","Click to download Image")</f>
      </c>
      <c r="C213" s="0" t="inlineStr">
        <is>
          <t>Iker Infant Jumpsuit</t>
        </is>
      </c>
      <c r="D213" s="0" t="inlineStr">
        <is>
          <t>'150665</t>
        </is>
      </c>
      <c r="E213" s="0" t="inlineStr">
        <is>
          <t>DRK IKER I RL:150665A-0-3M</t>
        </is>
      </c>
      <c r="F213" s="0" t="inlineStr">
        <is>
          <t>'817150665009</t>
        </is>
      </c>
      <c r="G213" s="0" t="inlineStr">
        <is>
          <t>INFANT</t>
        </is>
      </c>
      <c r="H213" s="0" t="inlineStr">
        <is>
          <t>0-3M</t>
        </is>
      </c>
      <c r="I213" s="0">
        <v>29.99</v>
      </c>
      <c r="J213" s="0">
        <v>3</v>
      </c>
    </row>
    <row r="214" spans="1:10" customHeight="0">
      <c r="A214" s="0">
        <f>HYPERLINK("https://dl.dropboxusercontent.com/scl/fi/l5djob83y23yfo4ybzig9/iker-150665-tn.jpg?rlkey=ekbowhso7jjv5dxaij454d27i&amp;dl=0","Click to download Image")</f>
      </c>
      <c r="C214" s="0" t="inlineStr">
        <is>
          <t>Iker Infant Jumpsuit</t>
        </is>
      </c>
      <c r="D214" s="0" t="inlineStr">
        <is>
          <t>'150665</t>
        </is>
      </c>
      <c r="E214" s="0" t="inlineStr">
        <is>
          <t>DRK IKER I RL:150665B-3-6M</t>
        </is>
      </c>
      <c r="F214" s="0" t="inlineStr">
        <is>
          <t>'817150665016</t>
        </is>
      </c>
      <c r="G214" s="0" t="inlineStr">
        <is>
          <t>INFANT</t>
        </is>
      </c>
      <c r="H214" s="0" t="inlineStr">
        <is>
          <t>3-6M</t>
        </is>
      </c>
      <c r="I214" s="0">
        <v>29.99</v>
      </c>
      <c r="J214" s="0">
        <v>0</v>
      </c>
    </row>
    <row r="215" spans="1:10" customHeight="0">
      <c r="A215" s="0">
        <f>HYPERLINK("https://dl.dropboxusercontent.com/scl/fi/l5djob83y23yfo4ybzig9/iker-150665-tn.jpg?rlkey=ekbowhso7jjv5dxaij454d27i&amp;dl=0","Click to download Image")</f>
      </c>
      <c r="C215" s="0" t="inlineStr">
        <is>
          <t>Iker Infant Jumpsuit</t>
        </is>
      </c>
      <c r="D215" s="0" t="inlineStr">
        <is>
          <t>'150665</t>
        </is>
      </c>
      <c r="E215" s="0" t="inlineStr">
        <is>
          <t>DRK IKER I RL:150665C-6-9M</t>
        </is>
      </c>
      <c r="F215" s="0" t="inlineStr">
        <is>
          <t>'817150665023</t>
        </is>
      </c>
      <c r="G215" s="0" t="inlineStr">
        <is>
          <t>INFANT</t>
        </is>
      </c>
      <c r="H215" s="0" t="inlineStr">
        <is>
          <t>6-9M</t>
        </is>
      </c>
      <c r="I215" s="0">
        <v>29.99</v>
      </c>
      <c r="J215" s="0">
        <v>3</v>
      </c>
    </row>
    <row r="216" spans="1:10" customHeight="0">
      <c r="A216" s="0">
        <f>HYPERLINK("https://dl.dropboxusercontent.com/scl/fi/l5djob83y23yfo4ybzig9/iker-150665-tn.jpg?rlkey=ekbowhso7jjv5dxaij454d27i&amp;dl=0","Click to download Image")</f>
      </c>
      <c r="C216" s="0" t="inlineStr">
        <is>
          <t>Iker Infant Jumpsuit</t>
        </is>
      </c>
      <c r="D216" s="0" t="inlineStr">
        <is>
          <t>'150665</t>
        </is>
      </c>
      <c r="E216" s="0" t="inlineStr">
        <is>
          <t>DRK IKER I RL:150665F-12M</t>
        </is>
      </c>
      <c r="F216" s="0" t="inlineStr">
        <is>
          <t>'817150665030</t>
        </is>
      </c>
      <c r="G216" s="0" t="inlineStr">
        <is>
          <t>INFANT</t>
        </is>
      </c>
      <c r="H216" s="0" t="inlineStr">
        <is>
          <t>12M</t>
        </is>
      </c>
      <c r="I216" s="0">
        <v>29.99</v>
      </c>
      <c r="J216" s="0">
        <v>3</v>
      </c>
    </row>
    <row r="217" spans="1:10" customHeight="0">
      <c r="A217" s="0">
        <f>HYPERLINK("https://dl.dropboxusercontent.com/scl/fi/l5djob83y23yfo4ybzig9/iker-150665-tn.jpg?rlkey=ekbowhso7jjv5dxaij454d27i&amp;dl=0","Click to download Image")</f>
      </c>
      <c r="C217" s="0" t="inlineStr">
        <is>
          <t>Iker Infant Jumpsuit</t>
        </is>
      </c>
      <c r="D217" s="0" t="inlineStr">
        <is>
          <t>'150665</t>
        </is>
      </c>
      <c r="E217" s="0" t="inlineStr">
        <is>
          <t>DRK IKER I RL:150665Z-12PK</t>
        </is>
      </c>
      <c r="F217" s="0" t="inlineStr">
        <is>
          <t>'817150665979</t>
        </is>
      </c>
      <c r="G217" s="0" t="inlineStr">
        <is>
          <t>INFANT</t>
        </is>
      </c>
      <c r="H217" s="0" t="inlineStr">
        <is>
          <t>12 PACK</t>
        </is>
      </c>
      <c r="I217" s="0">
        <v>288</v>
      </c>
      <c r="J217" s="0">
        <v>0</v>
      </c>
    </row>
    <row r="218" spans="1:10" customHeight="0">
      <c r="A218" s="0">
        <f>HYPERLINK("https://dl.dropboxusercontent.com/scl/fi/uzi31xucvk20jepromykt/academy-151730-tn.jpg?rlkey=6fs7fgrfykszbu4miq9gtw2lj&amp;dl=0","Click to download Image")</f>
      </c>
      <c r="C218" s="0" t="inlineStr">
        <is>
          <t>Academy Women's Sweatshirt</t>
        </is>
      </c>
      <c r="D218" s="0" t="inlineStr">
        <is>
          <t>'151730</t>
        </is>
      </c>
      <c r="E218" s="0" t="inlineStr">
        <is>
          <t>DRK ACADEM W RL:151730A-S</t>
        </is>
      </c>
      <c r="F218" s="0" t="inlineStr">
        <is>
          <t>'817151730041</t>
        </is>
      </c>
      <c r="G218" s="0" t="inlineStr">
        <is>
          <t>WOMENS</t>
        </is>
      </c>
      <c r="H218" s="0" t="inlineStr">
        <is>
          <t>S</t>
        </is>
      </c>
      <c r="I218" s="0">
        <v>59.99</v>
      </c>
      <c r="J218" s="0">
        <v>5</v>
      </c>
    </row>
    <row r="219" spans="1:10" customHeight="0">
      <c r="A219" s="0">
        <f>HYPERLINK("https://dl.dropboxusercontent.com/scl/fi/uzi31xucvk20jepromykt/academy-151730-tn.jpg?rlkey=6fs7fgrfykszbu4miq9gtw2lj&amp;dl=0","Click to download Image")</f>
      </c>
      <c r="C219" s="0" t="inlineStr">
        <is>
          <t>Academy Women's Sweatshirt</t>
        </is>
      </c>
      <c r="D219" s="0" t="inlineStr">
        <is>
          <t>'151730</t>
        </is>
      </c>
      <c r="E219" s="0" t="inlineStr">
        <is>
          <t>DRK ACADEM W RL:151730B-M</t>
        </is>
      </c>
      <c r="F219" s="0" t="inlineStr">
        <is>
          <t>'817151730058</t>
        </is>
      </c>
      <c r="G219" s="0" t="inlineStr">
        <is>
          <t>WOMENS</t>
        </is>
      </c>
      <c r="H219" s="0" t="inlineStr">
        <is>
          <t>M</t>
        </is>
      </c>
      <c r="I219" s="0">
        <v>59.99</v>
      </c>
      <c r="J219" s="0">
        <v>10</v>
      </c>
    </row>
    <row r="220" spans="1:10" customHeight="0">
      <c r="A220" s="0">
        <f>HYPERLINK("https://dl.dropboxusercontent.com/scl/fi/uzi31xucvk20jepromykt/academy-151730-tn.jpg?rlkey=6fs7fgrfykszbu4miq9gtw2lj&amp;dl=0","Click to download Image")</f>
      </c>
      <c r="C220" s="0" t="inlineStr">
        <is>
          <t>Academy Women's Sweatshirt</t>
        </is>
      </c>
      <c r="D220" s="0" t="inlineStr">
        <is>
          <t>'151730</t>
        </is>
      </c>
      <c r="E220" s="0" t="inlineStr">
        <is>
          <t>DRK ACADEM W RL:151730C-L</t>
        </is>
      </c>
      <c r="F220" s="0" t="inlineStr">
        <is>
          <t>'817151730065</t>
        </is>
      </c>
      <c r="G220" s="0" t="inlineStr">
        <is>
          <t>WOMENS</t>
        </is>
      </c>
      <c r="H220" s="0" t="inlineStr">
        <is>
          <t>L</t>
        </is>
      </c>
      <c r="I220" s="0">
        <v>59.99</v>
      </c>
      <c r="J220" s="0">
        <v>10</v>
      </c>
    </row>
    <row r="221" spans="1:10" customHeight="0">
      <c r="A221" s="0">
        <f>HYPERLINK("https://dl.dropboxusercontent.com/scl/fi/uzi31xucvk20jepromykt/academy-151730-tn.jpg?rlkey=6fs7fgrfykszbu4miq9gtw2lj&amp;dl=0","Click to download Image")</f>
      </c>
      <c r="C221" s="0" t="inlineStr">
        <is>
          <t>Academy Women's Sweatshirt</t>
        </is>
      </c>
      <c r="D221" s="0" t="inlineStr">
        <is>
          <t>'151730</t>
        </is>
      </c>
      <c r="E221" s="0" t="inlineStr">
        <is>
          <t>DRK ACADEM W RL:151730D-XL</t>
        </is>
      </c>
      <c r="F221" s="0" t="inlineStr">
        <is>
          <t>'817151730072</t>
        </is>
      </c>
      <c r="G221" s="0" t="inlineStr">
        <is>
          <t>WOMENS</t>
        </is>
      </c>
      <c r="H221" s="0" t="inlineStr">
        <is>
          <t>XL</t>
        </is>
      </c>
      <c r="I221" s="0">
        <v>59.99</v>
      </c>
      <c r="J221" s="0">
        <v>5</v>
      </c>
    </row>
    <row r="222" spans="1:10" customHeight="0">
      <c r="A222" s="0">
        <f>HYPERLINK("https://dl.dropboxusercontent.com/scl/fi/uzi31xucvk20jepromykt/academy-151730-tn.jpg?rlkey=6fs7fgrfykszbu4miq9gtw2lj&amp;dl=0","Click to download Image")</f>
      </c>
      <c r="C222" s="0" t="inlineStr">
        <is>
          <t>Academy Women's Sweatshirt</t>
        </is>
      </c>
      <c r="D222" s="0" t="inlineStr">
        <is>
          <t>'151730</t>
        </is>
      </c>
      <c r="E222" s="0" t="inlineStr">
        <is>
          <t>DRK ACADEM W RL:151730E-2XL</t>
        </is>
      </c>
      <c r="F222" s="0" t="inlineStr">
        <is>
          <t>'817151730089</t>
        </is>
      </c>
      <c r="G222" s="0" t="inlineStr">
        <is>
          <t>WOMENS</t>
        </is>
      </c>
      <c r="H222" s="0" t="inlineStr">
        <is>
          <t>2XL</t>
        </is>
      </c>
      <c r="I222" s="0">
        <v>59.99</v>
      </c>
      <c r="J222" s="0">
        <v>4</v>
      </c>
    </row>
    <row r="223" spans="1:10" customHeight="0">
      <c r="A223" s="0">
        <f>HYPERLINK("https://dl.dropboxusercontent.com/scl/fi/uzi31xucvk20jepromykt/academy-151730-tn.jpg?rlkey=6fs7fgrfykszbu4miq9gtw2lj&amp;dl=0","Click to download Image")</f>
      </c>
      <c r="C223" s="0" t="inlineStr">
        <is>
          <t>Academy Women's Sweatshirt</t>
        </is>
      </c>
      <c r="D223" s="0" t="inlineStr">
        <is>
          <t>'151730</t>
        </is>
      </c>
      <c r="E223" s="0" t="inlineStr">
        <is>
          <t>DRK ACADEM W RL:151730F-3XL</t>
        </is>
      </c>
      <c r="F223" s="0" t="inlineStr">
        <is>
          <t>'817151730096</t>
        </is>
      </c>
      <c r="G223" s="0" t="inlineStr">
        <is>
          <t>WOMENS</t>
        </is>
      </c>
      <c r="H223" s="0" t="inlineStr">
        <is>
          <t>3XL</t>
        </is>
      </c>
      <c r="I223" s="0">
        <v>59.99</v>
      </c>
      <c r="J223" s="0">
        <v>2</v>
      </c>
    </row>
    <row r="224" spans="1:10" customHeight="0">
      <c r="A224" s="0">
        <f>HYPERLINK("https://dl.dropboxusercontent.com/scl/fi/uzi31xucvk20jepromykt/academy-151730-tn.jpg?rlkey=6fs7fgrfykszbu4miq9gtw2lj&amp;dl=0","Click to download Image")</f>
      </c>
      <c r="C224" s="0" t="inlineStr">
        <is>
          <t>Academy Women's Sweatshirt</t>
        </is>
      </c>
      <c r="D224" s="0" t="inlineStr">
        <is>
          <t>'151730</t>
        </is>
      </c>
      <c r="E224" s="0" t="inlineStr">
        <is>
          <t>DRK ACADEM W RL:151730Z-12PK</t>
        </is>
      </c>
      <c r="F224" s="0" t="inlineStr">
        <is>
          <t>'817151730997</t>
        </is>
      </c>
      <c r="G224" s="0" t="inlineStr">
        <is>
          <t>WOMENS</t>
        </is>
      </c>
      <c r="H224" s="0" t="inlineStr">
        <is>
          <t>12 PACK</t>
        </is>
      </c>
      <c r="I224" s="0">
        <v>576</v>
      </c>
      <c r="J224" s="0">
        <v>0</v>
      </c>
    </row>
    <row r="225" spans="1:10" customHeight="0">
      <c r="A225" s="0">
        <f>HYPERLINK("https://dl.dropboxusercontent.com/scl/fi/41mmmekrdxkjbk89kmiug/fleett11469.jpg?rlkey=pchznd1rdyfp6r3rxft53q23f&amp;dl=0","Click to download Image")</f>
      </c>
      <c r="B225" s="0">
        <f>HYPERLINK("https://dl.dropboxusercontent.com/scl/fi/5vt7gg8pqsmwjazpkc6ql/mens-polo-size-chartsfleet.jpg?rlkey=ylatxj7dbqcy12jsfhyq4m2rn&amp;dl=0","Click to download SizeChart")</f>
      </c>
      <c r="C225" s="0" t="inlineStr">
        <is>
          <t>Fleet Men's Polo</t>
        </is>
      </c>
      <c r="D225" s="0" t="inlineStr">
        <is>
          <t>'150835</t>
        </is>
      </c>
      <c r="E225" s="0" t="inlineStr">
        <is>
          <t>DRK FLEET M RL:150835A-S</t>
        </is>
      </c>
      <c r="F225" s="0" t="inlineStr">
        <is>
          <t>'817150835044</t>
        </is>
      </c>
      <c r="G225" s="0" t="inlineStr">
        <is>
          <t>MENS</t>
        </is>
      </c>
      <c r="H225" s="0" t="inlineStr">
        <is>
          <t>S</t>
        </is>
      </c>
      <c r="I225" s="0">
        <v>54.99</v>
      </c>
      <c r="J225" s="0">
        <v>2</v>
      </c>
    </row>
    <row r="226" spans="1:10" customHeight="0">
      <c r="A226" s="0">
        <f>HYPERLINK("https://dl.dropboxusercontent.com/scl/fi/41mmmekrdxkjbk89kmiug/fleett11469.jpg?rlkey=pchznd1rdyfp6r3rxft53q23f&amp;dl=0","Click to download Image")</f>
      </c>
      <c r="B226" s="0">
        <f>HYPERLINK("https://dl.dropboxusercontent.com/scl/fi/5vt7gg8pqsmwjazpkc6ql/mens-polo-size-chartsfleet.jpg?rlkey=ylatxj7dbqcy12jsfhyq4m2rn&amp;dl=0","Click to download SizeChart")</f>
      </c>
      <c r="C226" s="0" t="inlineStr">
        <is>
          <t>Fleet Men's Polo</t>
        </is>
      </c>
      <c r="D226" s="0" t="inlineStr">
        <is>
          <t>'150835</t>
        </is>
      </c>
      <c r="E226" s="0" t="inlineStr">
        <is>
          <t>DRK FLEET M RL:150835B-M</t>
        </is>
      </c>
      <c r="F226" s="0" t="inlineStr">
        <is>
          <t>'817150835051</t>
        </is>
      </c>
      <c r="G226" s="0" t="inlineStr">
        <is>
          <t>MENS</t>
        </is>
      </c>
      <c r="H226" s="0" t="inlineStr">
        <is>
          <t>M</t>
        </is>
      </c>
      <c r="I226" s="0">
        <v>54.99</v>
      </c>
      <c r="J226" s="0">
        <v>0</v>
      </c>
    </row>
    <row r="227" spans="1:10" customHeight="0">
      <c r="A227" s="0">
        <f>HYPERLINK("https://dl.dropboxusercontent.com/scl/fi/41mmmekrdxkjbk89kmiug/fleett11469.jpg?rlkey=pchznd1rdyfp6r3rxft53q23f&amp;dl=0","Click to download Image")</f>
      </c>
      <c r="B227" s="0">
        <f>HYPERLINK("https://dl.dropboxusercontent.com/scl/fi/5vt7gg8pqsmwjazpkc6ql/mens-polo-size-chartsfleet.jpg?rlkey=ylatxj7dbqcy12jsfhyq4m2rn&amp;dl=0","Click to download SizeChart")</f>
      </c>
      <c r="C227" s="0" t="inlineStr">
        <is>
          <t>Fleet Men's Polo</t>
        </is>
      </c>
      <c r="D227" s="0" t="inlineStr">
        <is>
          <t>'150835</t>
        </is>
      </c>
      <c r="E227" s="0" t="inlineStr">
        <is>
          <t>DRK FLEET M RL:150835C-L</t>
        </is>
      </c>
      <c r="F227" s="0" t="inlineStr">
        <is>
          <t>'817150835068</t>
        </is>
      </c>
      <c r="G227" s="0" t="inlineStr">
        <is>
          <t>MENS</t>
        </is>
      </c>
      <c r="H227" s="0" t="inlineStr">
        <is>
          <t>L</t>
        </is>
      </c>
      <c r="I227" s="0">
        <v>54.99</v>
      </c>
      <c r="J227" s="0">
        <v>0</v>
      </c>
    </row>
    <row r="228" spans="1:10" customHeight="0">
      <c r="A228" s="0">
        <f>HYPERLINK("https://dl.dropboxusercontent.com/scl/fi/41mmmekrdxkjbk89kmiug/fleett11469.jpg?rlkey=pchznd1rdyfp6r3rxft53q23f&amp;dl=0","Click to download Image")</f>
      </c>
      <c r="B228" s="0">
        <f>HYPERLINK("https://dl.dropboxusercontent.com/scl/fi/5vt7gg8pqsmwjazpkc6ql/mens-polo-size-chartsfleet.jpg?rlkey=ylatxj7dbqcy12jsfhyq4m2rn&amp;dl=0","Click to download SizeChart")</f>
      </c>
      <c r="C228" s="0" t="inlineStr">
        <is>
          <t>Fleet Men's Polo</t>
        </is>
      </c>
      <c r="D228" s="0" t="inlineStr">
        <is>
          <t>'150835</t>
        </is>
      </c>
      <c r="E228" s="0" t="inlineStr">
        <is>
          <t>DRK FLEET M RL:150835D-XL</t>
        </is>
      </c>
      <c r="F228" s="0" t="inlineStr">
        <is>
          <t>'817150835075</t>
        </is>
      </c>
      <c r="G228" s="0" t="inlineStr">
        <is>
          <t>MENS</t>
        </is>
      </c>
      <c r="H228" s="0" t="inlineStr">
        <is>
          <t>XL</t>
        </is>
      </c>
      <c r="I228" s="0">
        <v>54.99</v>
      </c>
      <c r="J228" s="0">
        <v>0</v>
      </c>
    </row>
    <row r="229" spans="1:10" customHeight="0">
      <c r="A229" s="0">
        <f>HYPERLINK("https://dl.dropboxusercontent.com/scl/fi/41mmmekrdxkjbk89kmiug/fleett11469.jpg?rlkey=pchznd1rdyfp6r3rxft53q23f&amp;dl=0","Click to download Image")</f>
      </c>
      <c r="B229" s="0">
        <f>HYPERLINK("https://dl.dropboxusercontent.com/scl/fi/5vt7gg8pqsmwjazpkc6ql/mens-polo-size-chartsfleet.jpg?rlkey=ylatxj7dbqcy12jsfhyq4m2rn&amp;dl=0","Click to download SizeChart")</f>
      </c>
      <c r="C229" s="0" t="inlineStr">
        <is>
          <t>Fleet Men's Polo</t>
        </is>
      </c>
      <c r="D229" s="0" t="inlineStr">
        <is>
          <t>'150835</t>
        </is>
      </c>
      <c r="E229" s="0" t="inlineStr">
        <is>
          <t>DRK FLEET M RL:150835E-2XL</t>
        </is>
      </c>
      <c r="F229" s="0" t="inlineStr">
        <is>
          <t>'817150835082</t>
        </is>
      </c>
      <c r="G229" s="0" t="inlineStr">
        <is>
          <t>MENS</t>
        </is>
      </c>
      <c r="H229" s="0" t="inlineStr">
        <is>
          <t>2XL</t>
        </is>
      </c>
      <c r="I229" s="0">
        <v>54.99</v>
      </c>
      <c r="J229" s="0">
        <v>0</v>
      </c>
    </row>
    <row r="230" spans="1:10" customHeight="0">
      <c r="A230" s="0">
        <f>HYPERLINK("https://dl.dropboxusercontent.com/scl/fi/41mmmekrdxkjbk89kmiug/fleett11469.jpg?rlkey=pchznd1rdyfp6r3rxft53q23f&amp;dl=0","Click to download Image")</f>
      </c>
      <c r="B230" s="0">
        <f>HYPERLINK("https://dl.dropboxusercontent.com/scl/fi/5vt7gg8pqsmwjazpkc6ql/mens-polo-size-chartsfleet.jpg?rlkey=ylatxj7dbqcy12jsfhyq4m2rn&amp;dl=0","Click to download SizeChart")</f>
      </c>
      <c r="C230" s="0" t="inlineStr">
        <is>
          <t>Fleet Men's Polo</t>
        </is>
      </c>
      <c r="D230" s="0" t="inlineStr">
        <is>
          <t>'150835</t>
        </is>
      </c>
      <c r="E230" s="0" t="inlineStr">
        <is>
          <t>DRK FLEET M RL:150835F-3XL</t>
        </is>
      </c>
      <c r="F230" s="0" t="inlineStr">
        <is>
          <t>'817150835099</t>
        </is>
      </c>
      <c r="G230" s="0" t="inlineStr">
        <is>
          <t>MENS</t>
        </is>
      </c>
      <c r="H230" s="0" t="inlineStr">
        <is>
          <t>3XL</t>
        </is>
      </c>
      <c r="I230" s="0">
        <v>54.99</v>
      </c>
      <c r="J230" s="0">
        <v>0</v>
      </c>
    </row>
    <row r="231" spans="1:10" customHeight="0">
      <c r="A231" s="0">
        <f>HYPERLINK("https://dl.dropboxusercontent.com/scl/fi/41mmmekrdxkjbk89kmiug/fleett11469.jpg?rlkey=pchznd1rdyfp6r3rxft53q23f&amp;dl=0","Click to download Image")</f>
      </c>
      <c r="B231" s="0">
        <f>HYPERLINK("https://dl.dropboxusercontent.com/scl/fi/5vt7gg8pqsmwjazpkc6ql/mens-polo-size-chartsfleet.jpg?rlkey=ylatxj7dbqcy12jsfhyq4m2rn&amp;dl=0","Click to download SizeChart")</f>
      </c>
      <c r="C231" s="0" t="inlineStr">
        <is>
          <t>Fleet Men's Polo</t>
        </is>
      </c>
      <c r="D231" s="0" t="inlineStr">
        <is>
          <t>'150835</t>
        </is>
      </c>
      <c r="E231" s="0" t="inlineStr">
        <is>
          <t>DRK FLEET M RL:150835Z-12PK</t>
        </is>
      </c>
      <c r="F231" s="0" t="inlineStr">
        <is>
          <t>'817150835990</t>
        </is>
      </c>
      <c r="G231" s="0" t="inlineStr">
        <is>
          <t>MENS</t>
        </is>
      </c>
      <c r="H231" s="0" t="inlineStr">
        <is>
          <t>12 PACK</t>
        </is>
      </c>
      <c r="I231" s="0">
        <v>534</v>
      </c>
      <c r="J231" s="0">
        <v>0</v>
      </c>
    </row>
    <row r="232" spans="1:10" customHeight="0">
      <c r="A232" s="0">
        <f>HYPERLINK("https://dl.dropboxusercontent.com/scl/fi/gsw6xn4hyv5zv1bktw9md/summit-151714-tn.jpg?rlkey=xd8i44wpdpvut1u2s8wfw6yox&amp;dl=0","Click to download Image")</f>
      </c>
      <c r="B232" s="0">
        <f>HYPERLINK("https://dl.dropboxusercontent.com/scl/fi/qxdho9ux6wxzi661cq0rt/womens-size-chartssummit.jpg?rlkey=9pl6vy39pxyguj1dm745g56em&amp;dl=0","Click to download SizeChart")</f>
      </c>
      <c r="C232" s="0" t="inlineStr">
        <is>
          <t>Summit Women's Pullover</t>
        </is>
      </c>
      <c r="D232" s="0" t="inlineStr">
        <is>
          <t>'151714</t>
        </is>
      </c>
      <c r="E232" s="0" t="inlineStr">
        <is>
          <t>DRK SUMMIT W DG:151714A-S</t>
        </is>
      </c>
      <c r="F232" s="0" t="inlineStr">
        <is>
          <t>'817151714041</t>
        </is>
      </c>
      <c r="G232" s="0" t="inlineStr">
        <is>
          <t>WOMENS</t>
        </is>
      </c>
      <c r="H232" s="0" t="inlineStr">
        <is>
          <t>S</t>
        </is>
      </c>
      <c r="I232" s="0">
        <v>59.99</v>
      </c>
      <c r="J232" s="0">
        <v>3</v>
      </c>
    </row>
    <row r="233" spans="1:10" customHeight="0">
      <c r="A233" s="0">
        <f>HYPERLINK("https://dl.dropboxusercontent.com/scl/fi/gsw6xn4hyv5zv1bktw9md/summit-151714-tn.jpg?rlkey=xd8i44wpdpvut1u2s8wfw6yox&amp;dl=0","Click to download Image")</f>
      </c>
      <c r="B233" s="0">
        <f>HYPERLINK("https://dl.dropboxusercontent.com/scl/fi/qxdho9ux6wxzi661cq0rt/womens-size-chartssummit.jpg?rlkey=9pl6vy39pxyguj1dm745g56em&amp;dl=0","Click to download SizeChart")</f>
      </c>
      <c r="C233" s="0" t="inlineStr">
        <is>
          <t>Summit Women's Pullover</t>
        </is>
      </c>
      <c r="D233" s="0" t="inlineStr">
        <is>
          <t>'151714</t>
        </is>
      </c>
      <c r="E233" s="0" t="inlineStr">
        <is>
          <t>DRK SUMMIT W DG:151714B-M</t>
        </is>
      </c>
      <c r="F233" s="0" t="inlineStr">
        <is>
          <t>'817151714058</t>
        </is>
      </c>
      <c r="G233" s="0" t="inlineStr">
        <is>
          <t>WOMENS</t>
        </is>
      </c>
      <c r="H233" s="0" t="inlineStr">
        <is>
          <t>M</t>
        </is>
      </c>
      <c r="I233" s="0">
        <v>59.99</v>
      </c>
      <c r="J233" s="0">
        <v>4</v>
      </c>
    </row>
    <row r="234" spans="1:10" customHeight="0">
      <c r="A234" s="0">
        <f>HYPERLINK("https://dl.dropboxusercontent.com/scl/fi/gsw6xn4hyv5zv1bktw9md/summit-151714-tn.jpg?rlkey=xd8i44wpdpvut1u2s8wfw6yox&amp;dl=0","Click to download Image")</f>
      </c>
      <c r="B234" s="0">
        <f>HYPERLINK("https://dl.dropboxusercontent.com/scl/fi/qxdho9ux6wxzi661cq0rt/womens-size-chartssummit.jpg?rlkey=9pl6vy39pxyguj1dm745g56em&amp;dl=0","Click to download SizeChart")</f>
      </c>
      <c r="C234" s="0" t="inlineStr">
        <is>
          <t>Summit Women's Pullover</t>
        </is>
      </c>
      <c r="D234" s="0" t="inlineStr">
        <is>
          <t>'151714</t>
        </is>
      </c>
      <c r="E234" s="0" t="inlineStr">
        <is>
          <t>DRK SUMMIT W DG:151714C-L</t>
        </is>
      </c>
      <c r="F234" s="0" t="inlineStr">
        <is>
          <t>'817151714065</t>
        </is>
      </c>
      <c r="G234" s="0" t="inlineStr">
        <is>
          <t>WOMENS</t>
        </is>
      </c>
      <c r="H234" s="0" t="inlineStr">
        <is>
          <t>L</t>
        </is>
      </c>
      <c r="I234" s="0">
        <v>59.99</v>
      </c>
      <c r="J234" s="0">
        <v>6</v>
      </c>
    </row>
    <row r="235" spans="1:10" customHeight="0">
      <c r="A235" s="0">
        <f>HYPERLINK("https://dl.dropboxusercontent.com/scl/fi/gsw6xn4hyv5zv1bktw9md/summit-151714-tn.jpg?rlkey=xd8i44wpdpvut1u2s8wfw6yox&amp;dl=0","Click to download Image")</f>
      </c>
      <c r="B235" s="0">
        <f>HYPERLINK("https://dl.dropboxusercontent.com/scl/fi/qxdho9ux6wxzi661cq0rt/womens-size-chartssummit.jpg?rlkey=9pl6vy39pxyguj1dm745g56em&amp;dl=0","Click to download SizeChart")</f>
      </c>
      <c r="C235" s="0" t="inlineStr">
        <is>
          <t>Summit Women's Pullover</t>
        </is>
      </c>
      <c r="D235" s="0" t="inlineStr">
        <is>
          <t>'151714</t>
        </is>
      </c>
      <c r="E235" s="0" t="inlineStr">
        <is>
          <t>DRK SUMMIT W DG:151714D-XL</t>
        </is>
      </c>
      <c r="F235" s="0" t="inlineStr">
        <is>
          <t>'817151714072</t>
        </is>
      </c>
      <c r="G235" s="0" t="inlineStr">
        <is>
          <t>WOMENS</t>
        </is>
      </c>
      <c r="H235" s="0" t="inlineStr">
        <is>
          <t>XL</t>
        </is>
      </c>
      <c r="I235" s="0">
        <v>59.99</v>
      </c>
      <c r="J235" s="0">
        <v>4</v>
      </c>
    </row>
    <row r="236" spans="1:10" customHeight="0">
      <c r="A236" s="0">
        <f>HYPERLINK("https://dl.dropboxusercontent.com/scl/fi/gsw6xn4hyv5zv1bktw9md/summit-151714-tn.jpg?rlkey=xd8i44wpdpvut1u2s8wfw6yox&amp;dl=0","Click to download Image")</f>
      </c>
      <c r="B236" s="0">
        <f>HYPERLINK("https://dl.dropboxusercontent.com/scl/fi/qxdho9ux6wxzi661cq0rt/womens-size-chartssummit.jpg?rlkey=9pl6vy39pxyguj1dm745g56em&amp;dl=0","Click to download SizeChart")</f>
      </c>
      <c r="C236" s="0" t="inlineStr">
        <is>
          <t>Summit Women's Pullover</t>
        </is>
      </c>
      <c r="D236" s="0" t="inlineStr">
        <is>
          <t>'151714</t>
        </is>
      </c>
      <c r="E236" s="0" t="inlineStr">
        <is>
          <t>DRK SUMMIT W DG:151714E-2XL</t>
        </is>
      </c>
      <c r="F236" s="0" t="inlineStr">
        <is>
          <t>'817151714089</t>
        </is>
      </c>
      <c r="G236" s="0" t="inlineStr">
        <is>
          <t>WOMENS</t>
        </is>
      </c>
      <c r="H236" s="0" t="inlineStr">
        <is>
          <t>2XL</t>
        </is>
      </c>
      <c r="I236" s="0">
        <v>61.99</v>
      </c>
      <c r="J236" s="0">
        <v>3</v>
      </c>
    </row>
    <row r="237" spans="1:10" customHeight="0">
      <c r="A237" s="0">
        <f>HYPERLINK("https://dl.dropboxusercontent.com/scl/fi/gsw6xn4hyv5zv1bktw9md/summit-151714-tn.jpg?rlkey=xd8i44wpdpvut1u2s8wfw6yox&amp;dl=0","Click to download Image")</f>
      </c>
      <c r="B237" s="0">
        <f>HYPERLINK("https://dl.dropboxusercontent.com/scl/fi/qxdho9ux6wxzi661cq0rt/womens-size-chartssummit.jpg?rlkey=9pl6vy39pxyguj1dm745g56em&amp;dl=0","Click to download SizeChart")</f>
      </c>
      <c r="C237" s="0" t="inlineStr">
        <is>
          <t>Summit Women's Pullover</t>
        </is>
      </c>
      <c r="D237" s="0" t="inlineStr">
        <is>
          <t>'151714</t>
        </is>
      </c>
      <c r="E237" s="0" t="inlineStr">
        <is>
          <t>DRK SUMMIT W DG:151714F-3XL</t>
        </is>
      </c>
      <c r="F237" s="0" t="inlineStr">
        <is>
          <t>'817151714096</t>
        </is>
      </c>
      <c r="G237" s="0" t="inlineStr">
        <is>
          <t>WOMENS</t>
        </is>
      </c>
      <c r="H237" s="0" t="inlineStr">
        <is>
          <t>3XL</t>
        </is>
      </c>
      <c r="I237" s="0">
        <v>61.99</v>
      </c>
      <c r="J237" s="0">
        <v>1</v>
      </c>
    </row>
    <row r="238" spans="1:10" customHeight="0">
      <c r="A238" s="0">
        <f>HYPERLINK("https://dl.dropboxusercontent.com/scl/fi/gsw6xn4hyv5zv1bktw9md/summit-151714-tn.jpg?rlkey=xd8i44wpdpvut1u2s8wfw6yox&amp;dl=0","Click to download Image")</f>
      </c>
      <c r="B238" s="0">
        <f>HYPERLINK("https://dl.dropboxusercontent.com/scl/fi/qxdho9ux6wxzi661cq0rt/womens-size-chartssummit.jpg?rlkey=9pl6vy39pxyguj1dm745g56em&amp;dl=0","Click to download SizeChart")</f>
      </c>
      <c r="C238" s="0" t="inlineStr">
        <is>
          <t>Summit Women's Pullover</t>
        </is>
      </c>
      <c r="D238" s="0" t="inlineStr">
        <is>
          <t>'151714</t>
        </is>
      </c>
      <c r="E238" s="0" t="inlineStr">
        <is>
          <t>DRK SUMMIT W DG:151714Z-12PK</t>
        </is>
      </c>
      <c r="F238" s="0" t="inlineStr">
        <is>
          <t>'817151714997</t>
        </is>
      </c>
      <c r="G238" s="0" t="inlineStr">
        <is>
          <t>WOMENS</t>
        </is>
      </c>
      <c r="H238" s="0" t="inlineStr">
        <is>
          <t>12 PACK</t>
        </is>
      </c>
      <c r="I238" s="0">
        <v>576</v>
      </c>
      <c r="J238" s="0">
        <v>0</v>
      </c>
    </row>
    <row r="239" spans="1:10" customHeight="0">
      <c r="A239" s="0">
        <f>HYPERLINK("https://dl.dropboxusercontent.com/scl/fi/czrs0lsrqx8jfbdoe0ho1/waverly-151803-tn.jpg?rlkey=9hmzmp6a5o2h99do8dw1ist5o&amp;dl=0","Click to download Image")</f>
      </c>
      <c r="B239" s="0">
        <f>HYPERLINK("https://dl.dropboxusercontent.com/scl/fi/dzf0zqfl7xe4iq2zy5sl6/womens-jackets-size-chartswaverly.jpg?rlkey=hv1ia6ucqznnmoiztzxwql4m2&amp;dl=0","Click to download SizeChart")</f>
      </c>
      <c r="C239" s="0" t="inlineStr">
        <is>
          <t>Waverly Women's Jacket</t>
        </is>
      </c>
      <c r="D239" s="0" t="inlineStr">
        <is>
          <t>'151803</t>
        </is>
      </c>
      <c r="E239" s="0" t="inlineStr">
        <is>
          <t>DRK WAVERL W BK:151803A-S</t>
        </is>
      </c>
      <c r="F239" s="0" t="inlineStr">
        <is>
          <t>'817151803042</t>
        </is>
      </c>
      <c r="G239" s="0" t="inlineStr">
        <is>
          <t>WOMENS</t>
        </is>
      </c>
      <c r="H239" s="0" t="inlineStr">
        <is>
          <t>S</t>
        </is>
      </c>
      <c r="I239" s="0">
        <v>149.99</v>
      </c>
      <c r="J239" s="0">
        <v>6</v>
      </c>
    </row>
    <row r="240" spans="1:10" customHeight="0">
      <c r="A240" s="0">
        <f>HYPERLINK("https://dl.dropboxusercontent.com/scl/fi/czrs0lsrqx8jfbdoe0ho1/waverly-151803-tn.jpg?rlkey=9hmzmp6a5o2h99do8dw1ist5o&amp;dl=0","Click to download Image")</f>
      </c>
      <c r="B240" s="0">
        <f>HYPERLINK("https://dl.dropboxusercontent.com/scl/fi/dzf0zqfl7xe4iq2zy5sl6/womens-jackets-size-chartswaverly.jpg?rlkey=hv1ia6ucqznnmoiztzxwql4m2&amp;dl=0","Click to download SizeChart")</f>
      </c>
      <c r="C240" s="0" t="inlineStr">
        <is>
          <t>Waverly Women's Jacket</t>
        </is>
      </c>
      <c r="D240" s="0" t="inlineStr">
        <is>
          <t>'151803</t>
        </is>
      </c>
      <c r="E240" s="0" t="inlineStr">
        <is>
          <t>DRK WAVERL W BK:151803B-M</t>
        </is>
      </c>
      <c r="F240" s="0" t="inlineStr">
        <is>
          <t>'817151803059</t>
        </is>
      </c>
      <c r="G240" s="0" t="inlineStr">
        <is>
          <t>WOMENS</t>
        </is>
      </c>
      <c r="H240" s="0" t="inlineStr">
        <is>
          <t>M</t>
        </is>
      </c>
      <c r="I240" s="0">
        <v>149.99</v>
      </c>
      <c r="J240" s="0">
        <v>14</v>
      </c>
    </row>
    <row r="241" spans="1:10" customHeight="0">
      <c r="A241" s="0">
        <f>HYPERLINK("https://dl.dropboxusercontent.com/scl/fi/czrs0lsrqx8jfbdoe0ho1/waverly-151803-tn.jpg?rlkey=9hmzmp6a5o2h99do8dw1ist5o&amp;dl=0","Click to download Image")</f>
      </c>
      <c r="B241" s="0">
        <f>HYPERLINK("https://dl.dropboxusercontent.com/scl/fi/dzf0zqfl7xe4iq2zy5sl6/womens-jackets-size-chartswaverly.jpg?rlkey=hv1ia6ucqznnmoiztzxwql4m2&amp;dl=0","Click to download SizeChart")</f>
      </c>
      <c r="C241" s="0" t="inlineStr">
        <is>
          <t>Waverly Women's Jacket</t>
        </is>
      </c>
      <c r="D241" s="0" t="inlineStr">
        <is>
          <t>'151803</t>
        </is>
      </c>
      <c r="E241" s="0" t="inlineStr">
        <is>
          <t>DRK WAVERL W BK:151803C-L</t>
        </is>
      </c>
      <c r="F241" s="0" t="inlineStr">
        <is>
          <t>'817151803066</t>
        </is>
      </c>
      <c r="G241" s="0" t="inlineStr">
        <is>
          <t>WOMENS</t>
        </is>
      </c>
      <c r="H241" s="0" t="inlineStr">
        <is>
          <t>L</t>
        </is>
      </c>
      <c r="I241" s="0">
        <v>149.99</v>
      </c>
      <c r="J241" s="0">
        <v>14</v>
      </c>
    </row>
    <row r="242" spans="1:10" customHeight="0">
      <c r="A242" s="0">
        <f>HYPERLINK("https://dl.dropboxusercontent.com/scl/fi/czrs0lsrqx8jfbdoe0ho1/waverly-151803-tn.jpg?rlkey=9hmzmp6a5o2h99do8dw1ist5o&amp;dl=0","Click to download Image")</f>
      </c>
      <c r="B242" s="0">
        <f>HYPERLINK("https://dl.dropboxusercontent.com/scl/fi/dzf0zqfl7xe4iq2zy5sl6/womens-jackets-size-chartswaverly.jpg?rlkey=hv1ia6ucqznnmoiztzxwql4m2&amp;dl=0","Click to download SizeChart")</f>
      </c>
      <c r="C242" s="0" t="inlineStr">
        <is>
          <t>Waverly Women's Jacket</t>
        </is>
      </c>
      <c r="D242" s="0" t="inlineStr">
        <is>
          <t>'151803</t>
        </is>
      </c>
      <c r="E242" s="0" t="inlineStr">
        <is>
          <t>DRK WAVERL W BK:151803D-XL</t>
        </is>
      </c>
      <c r="F242" s="0" t="inlineStr">
        <is>
          <t>'817151803073</t>
        </is>
      </c>
      <c r="G242" s="0" t="inlineStr">
        <is>
          <t>WOMENS</t>
        </is>
      </c>
      <c r="H242" s="0" t="inlineStr">
        <is>
          <t>XL</t>
        </is>
      </c>
      <c r="I242" s="0">
        <v>149.99</v>
      </c>
      <c r="J242" s="0">
        <v>7</v>
      </c>
    </row>
    <row r="243" spans="1:10" customHeight="0">
      <c r="A243" s="0">
        <f>HYPERLINK("https://dl.dropboxusercontent.com/scl/fi/czrs0lsrqx8jfbdoe0ho1/waverly-151803-tn.jpg?rlkey=9hmzmp6a5o2h99do8dw1ist5o&amp;dl=0","Click to download Image")</f>
      </c>
      <c r="B243" s="0">
        <f>HYPERLINK("https://dl.dropboxusercontent.com/scl/fi/dzf0zqfl7xe4iq2zy5sl6/womens-jackets-size-chartswaverly.jpg?rlkey=hv1ia6ucqznnmoiztzxwql4m2&amp;dl=0","Click to download SizeChart")</f>
      </c>
      <c r="C243" s="0" t="inlineStr">
        <is>
          <t>Waverly Women's Jacket</t>
        </is>
      </c>
      <c r="D243" s="0" t="inlineStr">
        <is>
          <t>'151803</t>
        </is>
      </c>
      <c r="E243" s="0" t="inlineStr">
        <is>
          <t>DRK WAVERL W BK:151803E-2XL</t>
        </is>
      </c>
      <c r="F243" s="0" t="inlineStr">
        <is>
          <t>'817151803080</t>
        </is>
      </c>
      <c r="G243" s="0" t="inlineStr">
        <is>
          <t>WOMENS</t>
        </is>
      </c>
      <c r="H243" s="0" t="inlineStr">
        <is>
          <t>2XL</t>
        </is>
      </c>
      <c r="I243" s="0">
        <v>149.99</v>
      </c>
      <c r="J243" s="0">
        <v>4</v>
      </c>
    </row>
    <row r="244" spans="1:10" customHeight="0">
      <c r="A244" s="0">
        <f>HYPERLINK("https://dl.dropboxusercontent.com/scl/fi/czrs0lsrqx8jfbdoe0ho1/waverly-151803-tn.jpg?rlkey=9hmzmp6a5o2h99do8dw1ist5o&amp;dl=0","Click to download Image")</f>
      </c>
      <c r="B244" s="0">
        <f>HYPERLINK("https://dl.dropboxusercontent.com/scl/fi/dzf0zqfl7xe4iq2zy5sl6/womens-jackets-size-chartswaverly.jpg?rlkey=hv1ia6ucqznnmoiztzxwql4m2&amp;dl=0","Click to download SizeChart")</f>
      </c>
      <c r="C244" s="0" t="inlineStr">
        <is>
          <t>Waverly Women's Jacket</t>
        </is>
      </c>
      <c r="D244" s="0" t="inlineStr">
        <is>
          <t>'151803</t>
        </is>
      </c>
      <c r="E244" s="0" t="inlineStr">
        <is>
          <t>DRK WAVERL W BK:151803F-3XL</t>
        </is>
      </c>
      <c r="F244" s="0" t="inlineStr">
        <is>
          <t>'817151803097</t>
        </is>
      </c>
      <c r="G244" s="0" t="inlineStr">
        <is>
          <t>WOMENS</t>
        </is>
      </c>
      <c r="H244" s="0" t="inlineStr">
        <is>
          <t>3XL</t>
        </is>
      </c>
      <c r="I244" s="0">
        <v>149.99</v>
      </c>
      <c r="J244" s="0">
        <v>2</v>
      </c>
    </row>
    <row r="245" spans="1:10" customHeight="0">
      <c r="A245" s="0">
        <f>HYPERLINK("https://dl.dropboxusercontent.com/scl/fi/czrs0lsrqx8jfbdoe0ho1/waverly-151803-tn.jpg?rlkey=9hmzmp6a5o2h99do8dw1ist5o&amp;dl=0","Click to download Image")</f>
      </c>
      <c r="B245" s="0">
        <f>HYPERLINK("https://dl.dropboxusercontent.com/scl/fi/dzf0zqfl7xe4iq2zy5sl6/womens-jackets-size-chartswaverly.jpg?rlkey=hv1ia6ucqznnmoiztzxwql4m2&amp;dl=0","Click to download SizeChart")</f>
      </c>
      <c r="C245" s="0" t="inlineStr">
        <is>
          <t>Waverly Women's Jacket</t>
        </is>
      </c>
      <c r="D245" s="0" t="inlineStr">
        <is>
          <t>'151803</t>
        </is>
      </c>
      <c r="E245" s="0" t="inlineStr">
        <is>
          <t>DRK WAVERL W BK:151803Z-12PK</t>
        </is>
      </c>
      <c r="F245" s="0" t="inlineStr">
        <is>
          <t>'817151803998</t>
        </is>
      </c>
      <c r="G245" s="0" t="inlineStr">
        <is>
          <t>WOMENS</t>
        </is>
      </c>
      <c r="H245" s="0" t="inlineStr">
        <is>
          <t>12 PACK</t>
        </is>
      </c>
      <c r="I245" s="0">
        <v>1440</v>
      </c>
      <c r="J245" s="0">
        <v>0</v>
      </c>
    </row>
    <row r="246" spans="1:10" customHeight="0">
      <c r="A246" s="0">
        <f>HYPERLINK("https://dl.dropboxusercontent.com/scl/fi/zztpy0x2g5jlduyj4kl2l/valort03470.jpg?rlkey=u32rrs4lcssebw8kem2ud1zon&amp;dl=0","Click to download Image")</f>
      </c>
      <c r="B246" s="0">
        <f>HYPERLINK("https://dl.dropboxusercontent.com/scl/fi/v76nquhcy38byhzjf16wq/mens-jackets-size-chartsvalor.jpg?rlkey=hxgc3mc1h1okt07o82qx2bq7b&amp;dl=0","Click to download SizeChart")</f>
      </c>
      <c r="C246" s="0" t="inlineStr">
        <is>
          <t>Valor Men's Water Resistant Vest</t>
        </is>
      </c>
      <c r="D246" s="0" t="inlineStr">
        <is>
          <t>'150411</t>
        </is>
      </c>
      <c r="E246" s="0" t="inlineStr">
        <is>
          <t>DRK VALOR M RL:150411A-S</t>
        </is>
      </c>
      <c r="F246" s="0" t="inlineStr">
        <is>
          <t>'817150411040</t>
        </is>
      </c>
      <c r="G246" s="0" t="inlineStr">
        <is>
          <t>MENS</t>
        </is>
      </c>
      <c r="H246" s="0" t="inlineStr">
        <is>
          <t>S</t>
        </is>
      </c>
      <c r="I246" s="0">
        <v>79.99</v>
      </c>
      <c r="J246" s="0">
        <v>3</v>
      </c>
    </row>
    <row r="247" spans="1:10" customHeight="0">
      <c r="A247" s="0">
        <f>HYPERLINK("https://dl.dropboxusercontent.com/scl/fi/zztpy0x2g5jlduyj4kl2l/valort03470.jpg?rlkey=u32rrs4lcssebw8kem2ud1zon&amp;dl=0","Click to download Image")</f>
      </c>
      <c r="B247" s="0">
        <f>HYPERLINK("https://dl.dropboxusercontent.com/scl/fi/v76nquhcy38byhzjf16wq/mens-jackets-size-chartsvalor.jpg?rlkey=hxgc3mc1h1okt07o82qx2bq7b&amp;dl=0","Click to download SizeChart")</f>
      </c>
      <c r="C247" s="0" t="inlineStr">
        <is>
          <t>Valor Men's Water Resistant Vest</t>
        </is>
      </c>
      <c r="D247" s="0" t="inlineStr">
        <is>
          <t>'150411</t>
        </is>
      </c>
      <c r="E247" s="0" t="inlineStr">
        <is>
          <t>DRK VALOR M RL:150411B-M</t>
        </is>
      </c>
      <c r="F247" s="0" t="inlineStr">
        <is>
          <t>'817150411057</t>
        </is>
      </c>
      <c r="G247" s="0" t="inlineStr">
        <is>
          <t>MENS</t>
        </is>
      </c>
      <c r="H247" s="0" t="inlineStr">
        <is>
          <t>M</t>
        </is>
      </c>
      <c r="I247" s="0">
        <v>79.99</v>
      </c>
      <c r="J247" s="0">
        <v>3</v>
      </c>
    </row>
    <row r="248" spans="1:10" customHeight="0">
      <c r="A248" s="0">
        <f>HYPERLINK("https://dl.dropboxusercontent.com/scl/fi/zztpy0x2g5jlduyj4kl2l/valort03470.jpg?rlkey=u32rrs4lcssebw8kem2ud1zon&amp;dl=0","Click to download Image")</f>
      </c>
      <c r="B248" s="0">
        <f>HYPERLINK("https://dl.dropboxusercontent.com/scl/fi/v76nquhcy38byhzjf16wq/mens-jackets-size-chartsvalor.jpg?rlkey=hxgc3mc1h1okt07o82qx2bq7b&amp;dl=0","Click to download SizeChart")</f>
      </c>
      <c r="C248" s="0" t="inlineStr">
        <is>
          <t>Valor Men's Water Resistant Vest</t>
        </is>
      </c>
      <c r="D248" s="0" t="inlineStr">
        <is>
          <t>'150411</t>
        </is>
      </c>
      <c r="E248" s="0" t="inlineStr">
        <is>
          <t>DRK VALOR M RL:150411C-L</t>
        </is>
      </c>
      <c r="F248" s="0" t="inlineStr">
        <is>
          <t>'817150411064</t>
        </is>
      </c>
      <c r="G248" s="0" t="inlineStr">
        <is>
          <t>MENS</t>
        </is>
      </c>
      <c r="H248" s="0" t="inlineStr">
        <is>
          <t>L</t>
        </is>
      </c>
      <c r="I248" s="0">
        <v>79.99</v>
      </c>
      <c r="J248" s="0">
        <v>3</v>
      </c>
    </row>
    <row r="249" spans="1:10" customHeight="0">
      <c r="A249" s="0">
        <f>HYPERLINK("https://dl.dropboxusercontent.com/scl/fi/zztpy0x2g5jlduyj4kl2l/valort03470.jpg?rlkey=u32rrs4lcssebw8kem2ud1zon&amp;dl=0","Click to download Image")</f>
      </c>
      <c r="B249" s="0">
        <f>HYPERLINK("https://dl.dropboxusercontent.com/scl/fi/v76nquhcy38byhzjf16wq/mens-jackets-size-chartsvalor.jpg?rlkey=hxgc3mc1h1okt07o82qx2bq7b&amp;dl=0","Click to download SizeChart")</f>
      </c>
      <c r="C249" s="0" t="inlineStr">
        <is>
          <t>Valor Men's Water Resistant Vest</t>
        </is>
      </c>
      <c r="D249" s="0" t="inlineStr">
        <is>
          <t>'150411</t>
        </is>
      </c>
      <c r="E249" s="0" t="inlineStr">
        <is>
          <t>DRK VALOR M RL:150411D-XL</t>
        </is>
      </c>
      <c r="F249" s="0" t="inlineStr">
        <is>
          <t>'817150411071</t>
        </is>
      </c>
      <c r="G249" s="0" t="inlineStr">
        <is>
          <t>MENS</t>
        </is>
      </c>
      <c r="H249" s="0" t="inlineStr">
        <is>
          <t>XL</t>
        </is>
      </c>
      <c r="I249" s="0">
        <v>79.99</v>
      </c>
      <c r="J249" s="0">
        <v>5</v>
      </c>
    </row>
    <row r="250" spans="1:10" customHeight="0">
      <c r="A250" s="0">
        <f>HYPERLINK("https://dl.dropboxusercontent.com/scl/fi/zztpy0x2g5jlduyj4kl2l/valort03470.jpg?rlkey=u32rrs4lcssebw8kem2ud1zon&amp;dl=0","Click to download Image")</f>
      </c>
      <c r="B250" s="0">
        <f>HYPERLINK("https://dl.dropboxusercontent.com/scl/fi/v76nquhcy38byhzjf16wq/mens-jackets-size-chartsvalor.jpg?rlkey=hxgc3mc1h1okt07o82qx2bq7b&amp;dl=0","Click to download SizeChart")</f>
      </c>
      <c r="C250" s="0" t="inlineStr">
        <is>
          <t>Valor Men's Water Resistant Vest</t>
        </is>
      </c>
      <c r="D250" s="0" t="inlineStr">
        <is>
          <t>'150411</t>
        </is>
      </c>
      <c r="E250" s="0" t="inlineStr">
        <is>
          <t>DRK VALOR M RL:150411E-2XL</t>
        </is>
      </c>
      <c r="F250" s="0" t="inlineStr">
        <is>
          <t>'817150411088</t>
        </is>
      </c>
      <c r="G250" s="0" t="inlineStr">
        <is>
          <t>MENS</t>
        </is>
      </c>
      <c r="H250" s="0" t="inlineStr">
        <is>
          <t>2XL</t>
        </is>
      </c>
      <c r="I250" s="0">
        <v>79.99</v>
      </c>
      <c r="J250" s="0">
        <v>0</v>
      </c>
    </row>
    <row r="251" spans="1:10" customHeight="0">
      <c r="A251" s="0">
        <f>HYPERLINK("https://dl.dropboxusercontent.com/scl/fi/zztpy0x2g5jlduyj4kl2l/valort03470.jpg?rlkey=u32rrs4lcssebw8kem2ud1zon&amp;dl=0","Click to download Image")</f>
      </c>
      <c r="B251" s="0">
        <f>HYPERLINK("https://dl.dropboxusercontent.com/scl/fi/v76nquhcy38byhzjf16wq/mens-jackets-size-chartsvalor.jpg?rlkey=hxgc3mc1h1okt07o82qx2bq7b&amp;dl=0","Click to download SizeChart")</f>
      </c>
      <c r="C251" s="0" t="inlineStr">
        <is>
          <t>Valor Men's Water Resistant Vest</t>
        </is>
      </c>
      <c r="D251" s="0" t="inlineStr">
        <is>
          <t>'150411</t>
        </is>
      </c>
      <c r="E251" s="0" t="inlineStr">
        <is>
          <t>DRK VALOR M RL:150411F-3XL</t>
        </is>
      </c>
      <c r="F251" s="0" t="inlineStr">
        <is>
          <t>'817150411095</t>
        </is>
      </c>
      <c r="G251" s="0" t="inlineStr">
        <is>
          <t>MENS</t>
        </is>
      </c>
      <c r="H251" s="0" t="inlineStr">
        <is>
          <t>3XL</t>
        </is>
      </c>
      <c r="I251" s="0">
        <v>79.99</v>
      </c>
      <c r="J251" s="0">
        <v>0</v>
      </c>
    </row>
    <row r="252" spans="1:10" customHeight="0">
      <c r="A252" s="0">
        <f>HYPERLINK("https://dl.dropboxusercontent.com/scl/fi/zztpy0x2g5jlduyj4kl2l/valort03470.jpg?rlkey=u32rrs4lcssebw8kem2ud1zon&amp;dl=0","Click to download Image")</f>
      </c>
      <c r="B252" s="0">
        <f>HYPERLINK("https://dl.dropboxusercontent.com/scl/fi/v76nquhcy38byhzjf16wq/mens-jackets-size-chartsvalor.jpg?rlkey=hxgc3mc1h1okt07o82qx2bq7b&amp;dl=0","Click to download SizeChart")</f>
      </c>
      <c r="C252" s="0" t="inlineStr">
        <is>
          <t>Valor Men's Water Resistant Vest</t>
        </is>
      </c>
      <c r="D252" s="0" t="inlineStr">
        <is>
          <t>'150411</t>
        </is>
      </c>
      <c r="E252" s="0" t="inlineStr">
        <is>
          <t>DRK VALOR M RL:150411Z-12PK</t>
        </is>
      </c>
      <c r="F252" s="0" t="inlineStr">
        <is>
          <t>'817150411996</t>
        </is>
      </c>
      <c r="G252" s="0" t="inlineStr">
        <is>
          <t>MENS</t>
        </is>
      </c>
      <c r="H252" s="0" t="inlineStr">
        <is>
          <t>12 PACK</t>
        </is>
      </c>
      <c r="I252" s="0">
        <v>774</v>
      </c>
      <c r="J252" s="0">
        <v>0</v>
      </c>
    </row>
    <row r="253" spans="1:10" customHeight="0">
      <c r="A253" s="0">
        <f>HYPERLINK("https://dl.dropboxusercontent.com/scl/fi/qv7a0kl161l33j32n3n91/granger-151657-tn.jpg?rlkey=b6aef7cotdfl0oq0qu7sz67g5&amp;dl=0","Click to download Image")</f>
      </c>
      <c r="B253" s="0">
        <f>HYPERLINK("https://dl.dropboxusercontent.com/scl/fi/0dbhzit5fgyym49mwuqnm/mens-jackets-size-chartsgranger.jpg?rlkey=8bg9w0j24k2gd2z65c1qnc9bn&amp;dl=0","Click to download SizeChart")</f>
      </c>
      <c r="C253" s="0" t="inlineStr">
        <is>
          <t>Granger Men's Jacket</t>
        </is>
      </c>
      <c r="D253" s="0" t="inlineStr">
        <is>
          <t>'151657</t>
        </is>
      </c>
      <c r="E253" s="0" t="inlineStr">
        <is>
          <t>DRK GRANGE M BK:151657A-S</t>
        </is>
      </c>
      <c r="F253" s="0" t="inlineStr">
        <is>
          <t>'817151657041</t>
        </is>
      </c>
      <c r="G253" s="0" t="inlineStr">
        <is>
          <t>MENS</t>
        </is>
      </c>
      <c r="H253" s="0" t="inlineStr">
        <is>
          <t>S</t>
        </is>
      </c>
      <c r="I253" s="0">
        <v>139.99</v>
      </c>
      <c r="J253" s="0">
        <v>4</v>
      </c>
    </row>
    <row r="254" spans="1:10" customHeight="0">
      <c r="A254" s="0">
        <f>HYPERLINK("https://dl.dropboxusercontent.com/scl/fi/qv7a0kl161l33j32n3n91/granger-151657-tn.jpg?rlkey=b6aef7cotdfl0oq0qu7sz67g5&amp;dl=0","Click to download Image")</f>
      </c>
      <c r="B254" s="0">
        <f>HYPERLINK("https://dl.dropboxusercontent.com/scl/fi/0dbhzit5fgyym49mwuqnm/mens-jackets-size-chartsgranger.jpg?rlkey=8bg9w0j24k2gd2z65c1qnc9bn&amp;dl=0","Click to download SizeChart")</f>
      </c>
      <c r="C254" s="0" t="inlineStr">
        <is>
          <t>Granger Men's Jacket</t>
        </is>
      </c>
      <c r="D254" s="0" t="inlineStr">
        <is>
          <t>'151657</t>
        </is>
      </c>
      <c r="E254" s="0" t="inlineStr">
        <is>
          <t>DRK GRANGE M BK:151657B-M</t>
        </is>
      </c>
      <c r="F254" s="0" t="inlineStr">
        <is>
          <t>'817151657058</t>
        </is>
      </c>
      <c r="G254" s="0" t="inlineStr">
        <is>
          <t>MENS</t>
        </is>
      </c>
      <c r="H254" s="0" t="inlineStr">
        <is>
          <t>M</t>
        </is>
      </c>
      <c r="I254" s="0">
        <v>139.99</v>
      </c>
      <c r="J254" s="0">
        <v>8</v>
      </c>
    </row>
    <row r="255" spans="1:10" customHeight="0">
      <c r="A255" s="0">
        <f>HYPERLINK("https://dl.dropboxusercontent.com/scl/fi/qv7a0kl161l33j32n3n91/granger-151657-tn.jpg?rlkey=b6aef7cotdfl0oq0qu7sz67g5&amp;dl=0","Click to download Image")</f>
      </c>
      <c r="B255" s="0">
        <f>HYPERLINK("https://dl.dropboxusercontent.com/scl/fi/0dbhzit5fgyym49mwuqnm/mens-jackets-size-chartsgranger.jpg?rlkey=8bg9w0j24k2gd2z65c1qnc9bn&amp;dl=0","Click to download SizeChart")</f>
      </c>
      <c r="C255" s="0" t="inlineStr">
        <is>
          <t>Granger Men's Jacket</t>
        </is>
      </c>
      <c r="D255" s="0" t="inlineStr">
        <is>
          <t>'151657</t>
        </is>
      </c>
      <c r="E255" s="0" t="inlineStr">
        <is>
          <t>DRK GRANGE M BK:151657C-L</t>
        </is>
      </c>
      <c r="F255" s="0" t="inlineStr">
        <is>
          <t>'817151657065</t>
        </is>
      </c>
      <c r="G255" s="0" t="inlineStr">
        <is>
          <t>MENS</t>
        </is>
      </c>
      <c r="H255" s="0" t="inlineStr">
        <is>
          <t>L</t>
        </is>
      </c>
      <c r="I255" s="0">
        <v>139.99</v>
      </c>
      <c r="J255" s="0">
        <v>12</v>
      </c>
    </row>
    <row r="256" spans="1:10" customHeight="0">
      <c r="A256" s="0">
        <f>HYPERLINK("https://dl.dropboxusercontent.com/scl/fi/qv7a0kl161l33j32n3n91/granger-151657-tn.jpg?rlkey=b6aef7cotdfl0oq0qu7sz67g5&amp;dl=0","Click to download Image")</f>
      </c>
      <c r="B256" s="0">
        <f>HYPERLINK("https://dl.dropboxusercontent.com/scl/fi/0dbhzit5fgyym49mwuqnm/mens-jackets-size-chartsgranger.jpg?rlkey=8bg9w0j24k2gd2z65c1qnc9bn&amp;dl=0","Click to download SizeChart")</f>
      </c>
      <c r="C256" s="0" t="inlineStr">
        <is>
          <t>Granger Men's Jacket</t>
        </is>
      </c>
      <c r="D256" s="0" t="inlineStr">
        <is>
          <t>'151657</t>
        </is>
      </c>
      <c r="E256" s="0" t="inlineStr">
        <is>
          <t>DRK GRANGE M BK:151657D-XL</t>
        </is>
      </c>
      <c r="F256" s="0" t="inlineStr">
        <is>
          <t>'817151657072</t>
        </is>
      </c>
      <c r="G256" s="0" t="inlineStr">
        <is>
          <t>MENS</t>
        </is>
      </c>
      <c r="H256" s="0" t="inlineStr">
        <is>
          <t>XL</t>
        </is>
      </c>
      <c r="I256" s="0">
        <v>139.99</v>
      </c>
      <c r="J256" s="0">
        <v>12</v>
      </c>
    </row>
    <row r="257" spans="1:10" customHeight="0">
      <c r="A257" s="0">
        <f>HYPERLINK("https://dl.dropboxusercontent.com/scl/fi/qv7a0kl161l33j32n3n91/granger-151657-tn.jpg?rlkey=b6aef7cotdfl0oq0qu7sz67g5&amp;dl=0","Click to download Image")</f>
      </c>
      <c r="B257" s="0">
        <f>HYPERLINK("https://dl.dropboxusercontent.com/scl/fi/0dbhzit5fgyym49mwuqnm/mens-jackets-size-chartsgranger.jpg?rlkey=8bg9w0j24k2gd2z65c1qnc9bn&amp;dl=0","Click to download SizeChart")</f>
      </c>
      <c r="C257" s="0" t="inlineStr">
        <is>
          <t>Granger Men's Jacket</t>
        </is>
      </c>
      <c r="D257" s="0" t="inlineStr">
        <is>
          <t>'151657</t>
        </is>
      </c>
      <c r="E257" s="0" t="inlineStr">
        <is>
          <t>DRK GRANGE M BK:151657E-2XL</t>
        </is>
      </c>
      <c r="F257" s="0" t="inlineStr">
        <is>
          <t>'817151657089</t>
        </is>
      </c>
      <c r="G257" s="0" t="inlineStr">
        <is>
          <t>MENS</t>
        </is>
      </c>
      <c r="H257" s="0" t="inlineStr">
        <is>
          <t>2XL</t>
        </is>
      </c>
      <c r="I257" s="0">
        <v>139.99</v>
      </c>
      <c r="J257" s="0">
        <v>8</v>
      </c>
    </row>
    <row r="258" spans="1:10" customHeight="0">
      <c r="A258" s="0">
        <f>HYPERLINK("https://dl.dropboxusercontent.com/scl/fi/qv7a0kl161l33j32n3n91/granger-151657-tn.jpg?rlkey=b6aef7cotdfl0oq0qu7sz67g5&amp;dl=0","Click to download Image")</f>
      </c>
      <c r="B258" s="0">
        <f>HYPERLINK("https://dl.dropboxusercontent.com/scl/fi/0dbhzit5fgyym49mwuqnm/mens-jackets-size-chartsgranger.jpg?rlkey=8bg9w0j24k2gd2z65c1qnc9bn&amp;dl=0","Click to download SizeChart")</f>
      </c>
      <c r="C258" s="0" t="inlineStr">
        <is>
          <t>Granger Men's Jacket</t>
        </is>
      </c>
      <c r="D258" s="0" t="inlineStr">
        <is>
          <t>'151657</t>
        </is>
      </c>
      <c r="E258" s="0" t="inlineStr">
        <is>
          <t>DRK GRANGE M BK:151657F-3XL</t>
        </is>
      </c>
      <c r="F258" s="0" t="inlineStr">
        <is>
          <t>'817151657096</t>
        </is>
      </c>
      <c r="G258" s="0" t="inlineStr">
        <is>
          <t>MENS</t>
        </is>
      </c>
      <c r="H258" s="0" t="inlineStr">
        <is>
          <t>3XL</t>
        </is>
      </c>
      <c r="I258" s="0">
        <v>139.99</v>
      </c>
      <c r="J258" s="0">
        <v>4</v>
      </c>
    </row>
    <row r="259" spans="1:10" customHeight="0">
      <c r="A259" s="0">
        <f>HYPERLINK("https://dl.dropboxusercontent.com/scl/fi/qv7a0kl161l33j32n3n91/granger-151657-tn.jpg?rlkey=b6aef7cotdfl0oq0qu7sz67g5&amp;dl=0","Click to download Image")</f>
      </c>
      <c r="B259" s="0">
        <f>HYPERLINK("https://dl.dropboxusercontent.com/scl/fi/0dbhzit5fgyym49mwuqnm/mens-jackets-size-chartsgranger.jpg?rlkey=8bg9w0j24k2gd2z65c1qnc9bn&amp;dl=0","Click to download SizeChart")</f>
      </c>
      <c r="C259" s="0" t="inlineStr">
        <is>
          <t>Granger Men's Jacket</t>
        </is>
      </c>
      <c r="D259" s="0" t="inlineStr">
        <is>
          <t>'151657</t>
        </is>
      </c>
      <c r="E259" s="0" t="inlineStr">
        <is>
          <t>DRK GRANGE M BK:151657Z-12PK</t>
        </is>
      </c>
      <c r="F259" s="0" t="inlineStr">
        <is>
          <t>'817151657997</t>
        </is>
      </c>
      <c r="G259" s="0" t="inlineStr">
        <is>
          <t>MENS</t>
        </is>
      </c>
      <c r="H259" s="0" t="inlineStr">
        <is>
          <t>12 PACK</t>
        </is>
      </c>
      <c r="I259" s="0">
        <v>1350</v>
      </c>
      <c r="J259" s="0">
        <v>0</v>
      </c>
    </row>
    <row r="260" spans="1:10" customHeight="0">
      <c r="A260" s="0">
        <f>HYPERLINK("https://dl.dropboxusercontent.com/scl/fi/kj38vlcec2ca7wqey0h6r/brent-150865-tn.jpg?rlkey=osjrhyimp44apn37vttprttei&amp;dl=0","Click to download Image")</f>
      </c>
      <c r="C260" s="0" t="inlineStr">
        <is>
          <t>Brent Men's Polo</t>
        </is>
      </c>
      <c r="D260" s="0" t="inlineStr">
        <is>
          <t>'150865</t>
        </is>
      </c>
      <c r="E260" s="0" t="inlineStr">
        <is>
          <t>DRK BRENT M RL:150865A-S</t>
        </is>
      </c>
      <c r="F260" s="0" t="inlineStr">
        <is>
          <t>'817150865041</t>
        </is>
      </c>
      <c r="G260" s="0" t="inlineStr">
        <is>
          <t>MENS</t>
        </is>
      </c>
      <c r="H260" s="0" t="inlineStr">
        <is>
          <t>S</t>
        </is>
      </c>
      <c r="I260" s="0">
        <v>49.99</v>
      </c>
      <c r="J260" s="0">
        <v>3</v>
      </c>
    </row>
    <row r="261" spans="1:10" customHeight="0">
      <c r="A261" s="0">
        <f>HYPERLINK("https://dl.dropboxusercontent.com/scl/fi/kj38vlcec2ca7wqey0h6r/brent-150865-tn.jpg?rlkey=osjrhyimp44apn37vttprttei&amp;dl=0","Click to download Image")</f>
      </c>
      <c r="C261" s="0" t="inlineStr">
        <is>
          <t>Brent Men's Polo</t>
        </is>
      </c>
      <c r="D261" s="0" t="inlineStr">
        <is>
          <t>'150865</t>
        </is>
      </c>
      <c r="E261" s="0" t="inlineStr">
        <is>
          <t>DRK BRENT M RL:150865B-M</t>
        </is>
      </c>
      <c r="F261" s="0" t="inlineStr">
        <is>
          <t>'817150865058</t>
        </is>
      </c>
      <c r="G261" s="0" t="inlineStr">
        <is>
          <t>MENS</t>
        </is>
      </c>
      <c r="H261" s="0" t="inlineStr">
        <is>
          <t>M</t>
        </is>
      </c>
      <c r="I261" s="0">
        <v>49.99</v>
      </c>
      <c r="J261" s="0">
        <v>3</v>
      </c>
    </row>
    <row r="262" spans="1:10" customHeight="0">
      <c r="A262" s="0">
        <f>HYPERLINK("https://dl.dropboxusercontent.com/scl/fi/kj38vlcec2ca7wqey0h6r/brent-150865-tn.jpg?rlkey=osjrhyimp44apn37vttprttei&amp;dl=0","Click to download Image")</f>
      </c>
      <c r="C262" s="0" t="inlineStr">
        <is>
          <t>Brent Men's Polo</t>
        </is>
      </c>
      <c r="D262" s="0" t="inlineStr">
        <is>
          <t>'150865</t>
        </is>
      </c>
      <c r="E262" s="0" t="inlineStr">
        <is>
          <t>DRK BRENT M RL:150865C-L</t>
        </is>
      </c>
      <c r="F262" s="0" t="inlineStr">
        <is>
          <t>'817150865065</t>
        </is>
      </c>
      <c r="G262" s="0" t="inlineStr">
        <is>
          <t>MENS</t>
        </is>
      </c>
      <c r="H262" s="0" t="inlineStr">
        <is>
          <t>L</t>
        </is>
      </c>
      <c r="I262" s="0">
        <v>49.99</v>
      </c>
      <c r="J262" s="0">
        <v>3</v>
      </c>
    </row>
    <row r="263" spans="1:10" customHeight="0">
      <c r="A263" s="0">
        <f>HYPERLINK("https://dl.dropboxusercontent.com/scl/fi/kj38vlcec2ca7wqey0h6r/brent-150865-tn.jpg?rlkey=osjrhyimp44apn37vttprttei&amp;dl=0","Click to download Image")</f>
      </c>
      <c r="C263" s="0" t="inlineStr">
        <is>
          <t>Brent Men's Polo</t>
        </is>
      </c>
      <c r="D263" s="0" t="inlineStr">
        <is>
          <t>'150865</t>
        </is>
      </c>
      <c r="E263" s="0" t="inlineStr">
        <is>
          <t>DRK BRENT M RL:150865D-XL</t>
        </is>
      </c>
      <c r="F263" s="0" t="inlineStr">
        <is>
          <t>'817150865072</t>
        </is>
      </c>
      <c r="G263" s="0" t="inlineStr">
        <is>
          <t>MENS</t>
        </is>
      </c>
      <c r="H263" s="0" t="inlineStr">
        <is>
          <t>XL</t>
        </is>
      </c>
      <c r="I263" s="0">
        <v>49.99</v>
      </c>
      <c r="J263" s="0">
        <v>0</v>
      </c>
    </row>
    <row r="264" spans="1:10" customHeight="0">
      <c r="A264" s="0">
        <f>HYPERLINK("https://dl.dropboxusercontent.com/scl/fi/kj38vlcec2ca7wqey0h6r/brent-150865-tn.jpg?rlkey=osjrhyimp44apn37vttprttei&amp;dl=0","Click to download Image")</f>
      </c>
      <c r="C264" s="0" t="inlineStr">
        <is>
          <t>Brent Men's Polo</t>
        </is>
      </c>
      <c r="D264" s="0" t="inlineStr">
        <is>
          <t>'150865</t>
        </is>
      </c>
      <c r="E264" s="0" t="inlineStr">
        <is>
          <t>DRK BRENT M RL:150865E-2XL</t>
        </is>
      </c>
      <c r="F264" s="0" t="inlineStr">
        <is>
          <t>'817150865089</t>
        </is>
      </c>
      <c r="G264" s="0" t="inlineStr">
        <is>
          <t>MENS</t>
        </is>
      </c>
      <c r="H264" s="0" t="inlineStr">
        <is>
          <t>2XL</t>
        </is>
      </c>
      <c r="I264" s="0">
        <v>49.99</v>
      </c>
      <c r="J264" s="0">
        <v>2</v>
      </c>
    </row>
    <row r="265" spans="1:10" customHeight="0">
      <c r="A265" s="0">
        <f>HYPERLINK("https://dl.dropboxusercontent.com/scl/fi/kj38vlcec2ca7wqey0h6r/brent-150865-tn.jpg?rlkey=osjrhyimp44apn37vttprttei&amp;dl=0","Click to download Image")</f>
      </c>
      <c r="C265" s="0" t="inlineStr">
        <is>
          <t>Brent Men's Polo</t>
        </is>
      </c>
      <c r="D265" s="0" t="inlineStr">
        <is>
          <t>'150865</t>
        </is>
      </c>
      <c r="E265" s="0" t="inlineStr">
        <is>
          <t>DRK BRENT M RL:150865F-3XL</t>
        </is>
      </c>
      <c r="F265" s="0" t="inlineStr">
        <is>
          <t>'817150865096</t>
        </is>
      </c>
      <c r="G265" s="0" t="inlineStr">
        <is>
          <t>MENS</t>
        </is>
      </c>
      <c r="H265" s="0" t="inlineStr">
        <is>
          <t>3XL</t>
        </is>
      </c>
      <c r="I265" s="0">
        <v>49.99</v>
      </c>
      <c r="J265" s="0">
        <v>2</v>
      </c>
    </row>
    <row r="266" spans="1:10" customHeight="0">
      <c r="A266" s="0">
        <f>HYPERLINK("https://dl.dropboxusercontent.com/scl/fi/kj38vlcec2ca7wqey0h6r/brent-150865-tn.jpg?rlkey=osjrhyimp44apn37vttprttei&amp;dl=0","Click to download Image")</f>
      </c>
      <c r="C266" s="0" t="inlineStr">
        <is>
          <t>Brent Men's Polo</t>
        </is>
      </c>
      <c r="D266" s="0" t="inlineStr">
        <is>
          <t>'150865</t>
        </is>
      </c>
      <c r="E266" s="0" t="inlineStr">
        <is>
          <t>DRK BRENT M RL:150865Z-12PK</t>
        </is>
      </c>
      <c r="F266" s="0" t="inlineStr">
        <is>
          <t>'817150865997</t>
        </is>
      </c>
      <c r="G266" s="0" t="inlineStr">
        <is>
          <t>MENS</t>
        </is>
      </c>
      <c r="H266" s="0" t="inlineStr">
        <is>
          <t>12 PACK</t>
        </is>
      </c>
      <c r="I266" s="0">
        <v>438</v>
      </c>
      <c r="J266" s="0">
        <v>0</v>
      </c>
    </row>
    <row r="267" spans="1:10" customHeight="0">
      <c r="A267" s="0">
        <f>HYPERLINK("https://dl.dropboxusercontent.com/scl/fi/s0afc0jwcbisw2zto0gbu/prima-151628-tn.jpg?rlkey=d4irp7gaofjz7l1by8p4anmip&amp;dl=0","Click to download Image")</f>
      </c>
      <c r="B267" s="0">
        <f>HYPERLINK("https://dl.dropboxusercontent.com/scl/fi/h7dkwbai828ii11gl1fy2/mens-jackets-size-chartsprima.jpg?rlkey=gt0agq00d2n3och7wr80bt15s&amp;dl=0","Click to download SizeChart")</f>
      </c>
      <c r="C267" s="0" t="inlineStr">
        <is>
          <t>Prima Men's Jacket</t>
        </is>
      </c>
      <c r="D267" s="0" t="inlineStr">
        <is>
          <t>'151628</t>
        </is>
      </c>
      <c r="E267" s="0" t="inlineStr">
        <is>
          <t>DRK PRIMA M RL:151628A-S</t>
        </is>
      </c>
      <c r="F267" s="0" t="inlineStr">
        <is>
          <t>'817151628041</t>
        </is>
      </c>
      <c r="G267" s="0" t="inlineStr">
        <is>
          <t>MENS</t>
        </is>
      </c>
      <c r="H267" s="0" t="inlineStr">
        <is>
          <t>S</t>
        </is>
      </c>
      <c r="I267" s="0">
        <v>149.99</v>
      </c>
      <c r="J267" s="0">
        <v>7</v>
      </c>
    </row>
    <row r="268" spans="1:10" customHeight="0">
      <c r="A268" s="0">
        <f>HYPERLINK("https://dl.dropboxusercontent.com/scl/fi/s0afc0jwcbisw2zto0gbu/prima-151628-tn.jpg?rlkey=d4irp7gaofjz7l1by8p4anmip&amp;dl=0","Click to download Image")</f>
      </c>
      <c r="B268" s="0">
        <f>HYPERLINK("https://dl.dropboxusercontent.com/scl/fi/h7dkwbai828ii11gl1fy2/mens-jackets-size-chartsprima.jpg?rlkey=gt0agq00d2n3och7wr80bt15s&amp;dl=0","Click to download SizeChart")</f>
      </c>
      <c r="C268" s="0" t="inlineStr">
        <is>
          <t>Prima Men's Jacket</t>
        </is>
      </c>
      <c r="D268" s="0" t="inlineStr">
        <is>
          <t>'151628</t>
        </is>
      </c>
      <c r="E268" s="0" t="inlineStr">
        <is>
          <t>DRK PRIMA M RL:151628B-M</t>
        </is>
      </c>
      <c r="F268" s="0" t="inlineStr">
        <is>
          <t>'817151628058</t>
        </is>
      </c>
      <c r="G268" s="0" t="inlineStr">
        <is>
          <t>MENS</t>
        </is>
      </c>
      <c r="H268" s="0" t="inlineStr">
        <is>
          <t>M</t>
        </is>
      </c>
      <c r="I268" s="0">
        <v>149.99</v>
      </c>
      <c r="J268" s="0">
        <v>14</v>
      </c>
    </row>
    <row r="269" spans="1:10" customHeight="0">
      <c r="A269" s="0">
        <f>HYPERLINK("https://dl.dropboxusercontent.com/scl/fi/s0afc0jwcbisw2zto0gbu/prima-151628-tn.jpg?rlkey=d4irp7gaofjz7l1by8p4anmip&amp;dl=0","Click to download Image")</f>
      </c>
      <c r="B269" s="0">
        <f>HYPERLINK("https://dl.dropboxusercontent.com/scl/fi/h7dkwbai828ii11gl1fy2/mens-jackets-size-chartsprima.jpg?rlkey=gt0agq00d2n3och7wr80bt15s&amp;dl=0","Click to download SizeChart")</f>
      </c>
      <c r="C269" s="0" t="inlineStr">
        <is>
          <t>Prima Men's Jacket</t>
        </is>
      </c>
      <c r="D269" s="0" t="inlineStr">
        <is>
          <t>'151628</t>
        </is>
      </c>
      <c r="E269" s="0" t="inlineStr">
        <is>
          <t>DRK PRIMA M RL:151628C-L</t>
        </is>
      </c>
      <c r="F269" s="0" t="inlineStr">
        <is>
          <t>'817151628065</t>
        </is>
      </c>
      <c r="G269" s="0" t="inlineStr">
        <is>
          <t>MENS</t>
        </is>
      </c>
      <c r="H269" s="0" t="inlineStr">
        <is>
          <t>L</t>
        </is>
      </c>
      <c r="I269" s="0">
        <v>149.99</v>
      </c>
      <c r="J269" s="0">
        <v>20</v>
      </c>
    </row>
    <row r="270" spans="1:10" customHeight="0">
      <c r="A270" s="0">
        <f>HYPERLINK("https://dl.dropboxusercontent.com/scl/fi/s0afc0jwcbisw2zto0gbu/prima-151628-tn.jpg?rlkey=d4irp7gaofjz7l1by8p4anmip&amp;dl=0","Click to download Image")</f>
      </c>
      <c r="B270" s="0">
        <f>HYPERLINK("https://dl.dropboxusercontent.com/scl/fi/h7dkwbai828ii11gl1fy2/mens-jackets-size-chartsprima.jpg?rlkey=gt0agq00d2n3och7wr80bt15s&amp;dl=0","Click to download SizeChart")</f>
      </c>
      <c r="C270" s="0" t="inlineStr">
        <is>
          <t>Prima Men's Jacket</t>
        </is>
      </c>
      <c r="D270" s="0" t="inlineStr">
        <is>
          <t>'151628</t>
        </is>
      </c>
      <c r="E270" s="0" t="inlineStr">
        <is>
          <t>DRK PRIMA M RL:151628D-XL</t>
        </is>
      </c>
      <c r="F270" s="0" t="inlineStr">
        <is>
          <t>'817151628072</t>
        </is>
      </c>
      <c r="G270" s="0" t="inlineStr">
        <is>
          <t>MENS</t>
        </is>
      </c>
      <c r="H270" s="0" t="inlineStr">
        <is>
          <t>XL</t>
        </is>
      </c>
      <c r="I270" s="0">
        <v>149.99</v>
      </c>
      <c r="J270" s="0">
        <v>20</v>
      </c>
    </row>
    <row r="271" spans="1:10" customHeight="0">
      <c r="A271" s="0">
        <f>HYPERLINK("https://dl.dropboxusercontent.com/scl/fi/s0afc0jwcbisw2zto0gbu/prima-151628-tn.jpg?rlkey=d4irp7gaofjz7l1by8p4anmip&amp;dl=0","Click to download Image")</f>
      </c>
      <c r="B271" s="0">
        <f>HYPERLINK("https://dl.dropboxusercontent.com/scl/fi/h7dkwbai828ii11gl1fy2/mens-jackets-size-chartsprima.jpg?rlkey=gt0agq00d2n3och7wr80bt15s&amp;dl=0","Click to download SizeChart")</f>
      </c>
      <c r="C271" s="0" t="inlineStr">
        <is>
          <t>Prima Men's Jacket</t>
        </is>
      </c>
      <c r="D271" s="0" t="inlineStr">
        <is>
          <t>'151628</t>
        </is>
      </c>
      <c r="E271" s="0" t="inlineStr">
        <is>
          <t>DRK PRIMA M RL:151628E-2XL</t>
        </is>
      </c>
      <c r="F271" s="0" t="inlineStr">
        <is>
          <t>'817151628089</t>
        </is>
      </c>
      <c r="G271" s="0" t="inlineStr">
        <is>
          <t>MENS</t>
        </is>
      </c>
      <c r="H271" s="0" t="inlineStr">
        <is>
          <t>2XL</t>
        </is>
      </c>
      <c r="I271" s="0">
        <v>149.99</v>
      </c>
      <c r="J271" s="0">
        <v>14</v>
      </c>
    </row>
    <row r="272" spans="1:10" customHeight="0">
      <c r="A272" s="0">
        <f>HYPERLINK("https://dl.dropboxusercontent.com/scl/fi/s0afc0jwcbisw2zto0gbu/prima-151628-tn.jpg?rlkey=d4irp7gaofjz7l1by8p4anmip&amp;dl=0","Click to download Image")</f>
      </c>
      <c r="B272" s="0">
        <f>HYPERLINK("https://dl.dropboxusercontent.com/scl/fi/h7dkwbai828ii11gl1fy2/mens-jackets-size-chartsprima.jpg?rlkey=gt0agq00d2n3och7wr80bt15s&amp;dl=0","Click to download SizeChart")</f>
      </c>
      <c r="C272" s="0" t="inlineStr">
        <is>
          <t>Prima Men's Jacket</t>
        </is>
      </c>
      <c r="D272" s="0" t="inlineStr">
        <is>
          <t>'151628</t>
        </is>
      </c>
      <c r="E272" s="0" t="inlineStr">
        <is>
          <t>DRK PRIMA M RL:151628F-3XL</t>
        </is>
      </c>
      <c r="F272" s="0" t="inlineStr">
        <is>
          <t>'817151628096</t>
        </is>
      </c>
      <c r="G272" s="0" t="inlineStr">
        <is>
          <t>MENS</t>
        </is>
      </c>
      <c r="H272" s="0" t="inlineStr">
        <is>
          <t>3XL</t>
        </is>
      </c>
      <c r="I272" s="0">
        <v>149.99</v>
      </c>
      <c r="J272" s="0">
        <v>7</v>
      </c>
    </row>
    <row r="273" spans="1:10" customHeight="0">
      <c r="A273" s="0">
        <f>HYPERLINK("https://dl.dropboxusercontent.com/scl/fi/s0afc0jwcbisw2zto0gbu/prima-151628-tn.jpg?rlkey=d4irp7gaofjz7l1by8p4anmip&amp;dl=0","Click to download Image")</f>
      </c>
      <c r="B273" s="0">
        <f>HYPERLINK("https://dl.dropboxusercontent.com/scl/fi/h7dkwbai828ii11gl1fy2/mens-jackets-size-chartsprima.jpg?rlkey=gt0agq00d2n3och7wr80bt15s&amp;dl=0","Click to download SizeChart")</f>
      </c>
      <c r="C273" s="0" t="inlineStr">
        <is>
          <t>Prima Men's Jacket</t>
        </is>
      </c>
      <c r="D273" s="0" t="inlineStr">
        <is>
          <t>'151628</t>
        </is>
      </c>
      <c r="E273" s="0" t="inlineStr">
        <is>
          <t>DRK PRIMA M RL:151628Z-12PK</t>
        </is>
      </c>
      <c r="F273" s="0" t="inlineStr">
        <is>
          <t>'817151628997</t>
        </is>
      </c>
      <c r="G273" s="0" t="inlineStr">
        <is>
          <t>MENS</t>
        </is>
      </c>
      <c r="H273" s="0" t="inlineStr">
        <is>
          <t>12 PACK</t>
        </is>
      </c>
      <c r="I273" s="0">
        <v>1446</v>
      </c>
      <c r="J273" s="0">
        <v>0</v>
      </c>
    </row>
    <row r="274" spans="1:10" customHeight="0">
      <c r="A274" s="0">
        <f>HYPERLINK("https://dl.dropboxusercontent.com/scl/fi/aw954gkf44dekzgn16v10/detroit-142668-f.jpg?rlkey=ycm2is893zmpglafr398ivzsz&amp;dl=0","Click to download Image")</f>
      </c>
      <c r="C274" s="0" t="inlineStr">
        <is>
          <t>Detroit Men's Beanie</t>
        </is>
      </c>
      <c r="D274" s="0" t="inlineStr">
        <is>
          <t>'142668</t>
        </is>
      </c>
      <c r="E274" s="0" t="inlineStr">
        <is>
          <t>DRK DETROI A BK:142668</t>
        </is>
      </c>
      <c r="F274" s="0" t="inlineStr">
        <is>
          <t>'717142668011</t>
        </is>
      </c>
      <c r="G274" s="0" t="inlineStr">
        <is>
          <t>MENS</t>
        </is>
      </c>
      <c r="I274" s="0">
        <v>24.99</v>
      </c>
      <c r="J274" s="0">
        <v>172</v>
      </c>
    </row>
    <row r="275" spans="1:10" customHeight="0">
      <c r="A275" s="0">
        <f>HYPERLINK("https://dl.dropboxusercontent.com/scl/fi/28jte3mbwxvv8hqdej27g/bast-140982-f.jpg?rlkey=jh2gfoicleg6cbsgm7exc1nwd&amp;dl=0","Click to download Image")</f>
      </c>
      <c r="C275" s="0" t="inlineStr">
        <is>
          <t>Bast Men's Beanie</t>
        </is>
      </c>
      <c r="D275" s="0" t="inlineStr">
        <is>
          <t>'140982</t>
        </is>
      </c>
      <c r="E275" s="0" t="inlineStr">
        <is>
          <t>DRK BAST M GY:140982</t>
        </is>
      </c>
      <c r="F275" s="0" t="inlineStr">
        <is>
          <t>'717140982010</t>
        </is>
      </c>
      <c r="G275" s="0" t="inlineStr">
        <is>
          <t>MENS</t>
        </is>
      </c>
      <c r="I275" s="0">
        <v>24.99</v>
      </c>
      <c r="J275" s="0">
        <v>197</v>
      </c>
    </row>
    <row r="276" spans="1:10" customHeight="0">
      <c r="A276" s="0">
        <f>HYPERLINK("https://dl.dropboxusercontent.com/scl/fi/o4pqqdb2thq8xe766q9t1/valor-151773-tn.jpg?rlkey=bqwoq7qs462pwmqx36j6z8u96&amp;dl=0","Click to download Image")</f>
      </c>
      <c r="B276" s="0">
        <f>HYPERLINK("https://dl.dropboxusercontent.com/scl/fi/no8us6enbrba11g9kgvaj/womens-size-chartsvalor.jpg?rlkey=xb1ozsyqfm8jg6vc53z7ygj5y&amp;dl=0","Click to download SizeChart")</f>
      </c>
      <c r="C276" s="0" t="inlineStr">
        <is>
          <t>Valor Women's Water Resistant Vest</t>
        </is>
      </c>
      <c r="D276" s="0" t="inlineStr">
        <is>
          <t>'151773</t>
        </is>
      </c>
      <c r="E276" s="0" t="inlineStr">
        <is>
          <t>DRK VALOR W RL:151773A-S</t>
        </is>
      </c>
      <c r="F276" s="0" t="inlineStr">
        <is>
          <t>'817151773048</t>
        </is>
      </c>
      <c r="G276" s="0" t="inlineStr">
        <is>
          <t>WOMENS</t>
        </is>
      </c>
      <c r="H276" s="0" t="inlineStr">
        <is>
          <t>S</t>
        </is>
      </c>
      <c r="I276" s="0">
        <v>79.99</v>
      </c>
      <c r="J276" s="0">
        <v>5</v>
      </c>
    </row>
    <row r="277" spans="1:10" customHeight="0">
      <c r="A277" s="0">
        <f>HYPERLINK("https://dl.dropboxusercontent.com/scl/fi/o4pqqdb2thq8xe766q9t1/valor-151773-tn.jpg?rlkey=bqwoq7qs462pwmqx36j6z8u96&amp;dl=0","Click to download Image")</f>
      </c>
      <c r="B277" s="0">
        <f>HYPERLINK("https://dl.dropboxusercontent.com/scl/fi/no8us6enbrba11g9kgvaj/womens-size-chartsvalor.jpg?rlkey=xb1ozsyqfm8jg6vc53z7ygj5y&amp;dl=0","Click to download SizeChart")</f>
      </c>
      <c r="C277" s="0" t="inlineStr">
        <is>
          <t>Valor Women's Water Resistant Vest</t>
        </is>
      </c>
      <c r="D277" s="0" t="inlineStr">
        <is>
          <t>'151773</t>
        </is>
      </c>
      <c r="E277" s="0" t="inlineStr">
        <is>
          <t>DRK VALOR W RL:151773B-M</t>
        </is>
      </c>
      <c r="F277" s="0" t="inlineStr">
        <is>
          <t>'817151773055</t>
        </is>
      </c>
      <c r="G277" s="0" t="inlineStr">
        <is>
          <t>WOMENS</t>
        </is>
      </c>
      <c r="H277" s="0" t="inlineStr">
        <is>
          <t>M</t>
        </is>
      </c>
      <c r="I277" s="0">
        <v>79.99</v>
      </c>
      <c r="J277" s="0">
        <v>8</v>
      </c>
    </row>
    <row r="278" spans="1:10" customHeight="0">
      <c r="A278" s="0">
        <f>HYPERLINK("https://dl.dropboxusercontent.com/scl/fi/o4pqqdb2thq8xe766q9t1/valor-151773-tn.jpg?rlkey=bqwoq7qs462pwmqx36j6z8u96&amp;dl=0","Click to download Image")</f>
      </c>
      <c r="B278" s="0">
        <f>HYPERLINK("https://dl.dropboxusercontent.com/scl/fi/no8us6enbrba11g9kgvaj/womens-size-chartsvalor.jpg?rlkey=xb1ozsyqfm8jg6vc53z7ygj5y&amp;dl=0","Click to download SizeChart")</f>
      </c>
      <c r="C278" s="0" t="inlineStr">
        <is>
          <t>Valor Women's Water Resistant Vest</t>
        </is>
      </c>
      <c r="D278" s="0" t="inlineStr">
        <is>
          <t>'151773</t>
        </is>
      </c>
      <c r="E278" s="0" t="inlineStr">
        <is>
          <t>DRK VALOR W RL:151773C-L</t>
        </is>
      </c>
      <c r="F278" s="0" t="inlineStr">
        <is>
          <t>'817151773062</t>
        </is>
      </c>
      <c r="G278" s="0" t="inlineStr">
        <is>
          <t>WOMENS</t>
        </is>
      </c>
      <c r="H278" s="0" t="inlineStr">
        <is>
          <t>L</t>
        </is>
      </c>
      <c r="I278" s="0">
        <v>79.99</v>
      </c>
      <c r="J278" s="0">
        <v>9</v>
      </c>
    </row>
    <row r="279" spans="1:10" customHeight="0">
      <c r="A279" s="0">
        <f>HYPERLINK("https://dl.dropboxusercontent.com/scl/fi/o4pqqdb2thq8xe766q9t1/valor-151773-tn.jpg?rlkey=bqwoq7qs462pwmqx36j6z8u96&amp;dl=0","Click to download Image")</f>
      </c>
      <c r="B279" s="0">
        <f>HYPERLINK("https://dl.dropboxusercontent.com/scl/fi/no8us6enbrba11g9kgvaj/womens-size-chartsvalor.jpg?rlkey=xb1ozsyqfm8jg6vc53z7ygj5y&amp;dl=0","Click to download SizeChart")</f>
      </c>
      <c r="C279" s="0" t="inlineStr">
        <is>
          <t>Valor Women's Water Resistant Vest</t>
        </is>
      </c>
      <c r="D279" s="0" t="inlineStr">
        <is>
          <t>'151773</t>
        </is>
      </c>
      <c r="E279" s="0" t="inlineStr">
        <is>
          <t>DRK VALOR W RL:151773D-XL</t>
        </is>
      </c>
      <c r="F279" s="0" t="inlineStr">
        <is>
          <t>'817151773079</t>
        </is>
      </c>
      <c r="G279" s="0" t="inlineStr">
        <is>
          <t>WOMENS</t>
        </is>
      </c>
      <c r="H279" s="0" t="inlineStr">
        <is>
          <t>XL</t>
        </is>
      </c>
      <c r="I279" s="0">
        <v>79.99</v>
      </c>
      <c r="J279" s="0">
        <v>5</v>
      </c>
    </row>
    <row r="280" spans="1:10" customHeight="0">
      <c r="A280" s="0">
        <f>HYPERLINK("https://dl.dropboxusercontent.com/scl/fi/o4pqqdb2thq8xe766q9t1/valor-151773-tn.jpg?rlkey=bqwoq7qs462pwmqx36j6z8u96&amp;dl=0","Click to download Image")</f>
      </c>
      <c r="B280" s="0">
        <f>HYPERLINK("https://dl.dropboxusercontent.com/scl/fi/no8us6enbrba11g9kgvaj/womens-size-chartsvalor.jpg?rlkey=xb1ozsyqfm8jg6vc53z7ygj5y&amp;dl=0","Click to download SizeChart")</f>
      </c>
      <c r="C280" s="0" t="inlineStr">
        <is>
          <t>Valor Women's Water Resistant Vest</t>
        </is>
      </c>
      <c r="D280" s="0" t="inlineStr">
        <is>
          <t>'151773</t>
        </is>
      </c>
      <c r="E280" s="0" t="inlineStr">
        <is>
          <t>DRK VALOR W RL:151773E-2XL</t>
        </is>
      </c>
      <c r="F280" s="0" t="inlineStr">
        <is>
          <t>'817151773086</t>
        </is>
      </c>
      <c r="G280" s="0" t="inlineStr">
        <is>
          <t>WOMENS</t>
        </is>
      </c>
      <c r="H280" s="0" t="inlineStr">
        <is>
          <t>2XL</t>
        </is>
      </c>
      <c r="I280" s="0">
        <v>79.99</v>
      </c>
      <c r="J280" s="0">
        <v>2</v>
      </c>
    </row>
    <row r="281" spans="1:10" customHeight="0">
      <c r="A281" s="0">
        <f>HYPERLINK("https://dl.dropboxusercontent.com/scl/fi/o4pqqdb2thq8xe766q9t1/valor-151773-tn.jpg?rlkey=bqwoq7qs462pwmqx36j6z8u96&amp;dl=0","Click to download Image")</f>
      </c>
      <c r="B281" s="0">
        <f>HYPERLINK("https://dl.dropboxusercontent.com/scl/fi/no8us6enbrba11g9kgvaj/womens-size-chartsvalor.jpg?rlkey=xb1ozsyqfm8jg6vc53z7ygj5y&amp;dl=0","Click to download SizeChart")</f>
      </c>
      <c r="C281" s="0" t="inlineStr">
        <is>
          <t>Valor Women's Water Resistant Vest</t>
        </is>
      </c>
      <c r="D281" s="0" t="inlineStr">
        <is>
          <t>'151773</t>
        </is>
      </c>
      <c r="E281" s="0" t="inlineStr">
        <is>
          <t>DRK VALOR W RL:151773F-3XL</t>
        </is>
      </c>
      <c r="F281" s="0" t="inlineStr">
        <is>
          <t>'817151773093</t>
        </is>
      </c>
      <c r="G281" s="0" t="inlineStr">
        <is>
          <t>WOMENS</t>
        </is>
      </c>
      <c r="H281" s="0" t="inlineStr">
        <is>
          <t>3XL</t>
        </is>
      </c>
      <c r="I281" s="0">
        <v>79.99</v>
      </c>
      <c r="J281" s="0">
        <v>1</v>
      </c>
    </row>
    <row r="282" spans="1:10" customHeight="0">
      <c r="A282" s="0">
        <f>HYPERLINK("https://dl.dropboxusercontent.com/scl/fi/o4pqqdb2thq8xe766q9t1/valor-151773-tn.jpg?rlkey=bqwoq7qs462pwmqx36j6z8u96&amp;dl=0","Click to download Image")</f>
      </c>
      <c r="B282" s="0">
        <f>HYPERLINK("https://dl.dropboxusercontent.com/scl/fi/no8us6enbrba11g9kgvaj/womens-size-chartsvalor.jpg?rlkey=xb1ozsyqfm8jg6vc53z7ygj5y&amp;dl=0","Click to download SizeChart")</f>
      </c>
      <c r="C282" s="0" t="inlineStr">
        <is>
          <t>Valor Women's Water Resistant Vest</t>
        </is>
      </c>
      <c r="D282" s="0" t="inlineStr">
        <is>
          <t>'151773</t>
        </is>
      </c>
      <c r="E282" s="0" t="inlineStr">
        <is>
          <t>DRK VALOR W RL:151773Z-12PK</t>
        </is>
      </c>
      <c r="F282" s="0" t="inlineStr">
        <is>
          <t>'817151773994</t>
        </is>
      </c>
      <c r="G282" s="0" t="inlineStr">
        <is>
          <t>WOMENS</t>
        </is>
      </c>
      <c r="H282" s="0" t="inlineStr">
        <is>
          <t>12 PACK</t>
        </is>
      </c>
      <c r="I282" s="0">
        <v>768</v>
      </c>
      <c r="J282" s="0">
        <v>0</v>
      </c>
    </row>
    <row r="283" spans="1:10" customHeight="0">
      <c r="A283" s="0">
        <f>HYPERLINK("https://dl.dropboxusercontent.com/scl/fi/id5nm14sqcjxbz79iik4i/prima-151788-tn.jpg?rlkey=oy4xjxkjxjbj4ocn924m29ije&amp;dl=0","Click to download Image")</f>
      </c>
      <c r="B283" s="0">
        <f>HYPERLINK("https://dl.dropboxusercontent.com/scl/fi/mz56y3g8psuur2x4dkw4y/womens-size-chartsprima.jpg?rlkey=czy0o701xivor4ct7czcfp87i&amp;dl=0","Click to download SizeChart")</f>
      </c>
      <c r="C283" s="0" t="inlineStr">
        <is>
          <t>Prima Women's Jacket</t>
        </is>
      </c>
      <c r="D283" s="0" t="inlineStr">
        <is>
          <t>'151788</t>
        </is>
      </c>
      <c r="E283" s="0" t="inlineStr">
        <is>
          <t>DRK PRIMA W RL:151788A-S</t>
        </is>
      </c>
      <c r="F283" s="0" t="inlineStr">
        <is>
          <t>'817151788042</t>
        </is>
      </c>
      <c r="G283" s="0" t="inlineStr">
        <is>
          <t>WOMENS</t>
        </is>
      </c>
      <c r="H283" s="0" t="inlineStr">
        <is>
          <t>S</t>
        </is>
      </c>
      <c r="I283" s="0">
        <v>149.99</v>
      </c>
      <c r="J283" s="0">
        <v>11</v>
      </c>
    </row>
    <row r="284" spans="1:10" customHeight="0">
      <c r="A284" s="0">
        <f>HYPERLINK("https://dl.dropboxusercontent.com/scl/fi/id5nm14sqcjxbz79iik4i/prima-151788-tn.jpg?rlkey=oy4xjxkjxjbj4ocn924m29ije&amp;dl=0","Click to download Image")</f>
      </c>
      <c r="B284" s="0">
        <f>HYPERLINK("https://dl.dropboxusercontent.com/scl/fi/mz56y3g8psuur2x4dkw4y/womens-size-chartsprima.jpg?rlkey=czy0o701xivor4ct7czcfp87i&amp;dl=0","Click to download SizeChart")</f>
      </c>
      <c r="C284" s="0" t="inlineStr">
        <is>
          <t>Prima Women's Jacket</t>
        </is>
      </c>
      <c r="D284" s="0" t="inlineStr">
        <is>
          <t>'151788</t>
        </is>
      </c>
      <c r="E284" s="0" t="inlineStr">
        <is>
          <t>DRK PRIMA W RL:151788B-M</t>
        </is>
      </c>
      <c r="F284" s="0" t="inlineStr">
        <is>
          <t>'817151788059</t>
        </is>
      </c>
      <c r="G284" s="0" t="inlineStr">
        <is>
          <t>WOMENS</t>
        </is>
      </c>
      <c r="H284" s="0" t="inlineStr">
        <is>
          <t>M</t>
        </is>
      </c>
      <c r="I284" s="0">
        <v>149.99</v>
      </c>
      <c r="J284" s="0">
        <v>24</v>
      </c>
    </row>
    <row r="285" spans="1:10" customHeight="0">
      <c r="A285" s="0">
        <f>HYPERLINK("https://dl.dropboxusercontent.com/scl/fi/id5nm14sqcjxbz79iik4i/prima-151788-tn.jpg?rlkey=oy4xjxkjxjbj4ocn924m29ije&amp;dl=0","Click to download Image")</f>
      </c>
      <c r="B285" s="0">
        <f>HYPERLINK("https://dl.dropboxusercontent.com/scl/fi/mz56y3g8psuur2x4dkw4y/womens-size-chartsprima.jpg?rlkey=czy0o701xivor4ct7czcfp87i&amp;dl=0","Click to download SizeChart")</f>
      </c>
      <c r="C285" s="0" t="inlineStr">
        <is>
          <t>Prima Women's Jacket</t>
        </is>
      </c>
      <c r="D285" s="0" t="inlineStr">
        <is>
          <t>'151788</t>
        </is>
      </c>
      <c r="E285" s="0" t="inlineStr">
        <is>
          <t>DRK PRIMA W RL:151788C-L</t>
        </is>
      </c>
      <c r="F285" s="0" t="inlineStr">
        <is>
          <t>'817151788066</t>
        </is>
      </c>
      <c r="G285" s="0" t="inlineStr">
        <is>
          <t>WOMENS</t>
        </is>
      </c>
      <c r="H285" s="0" t="inlineStr">
        <is>
          <t>L</t>
        </is>
      </c>
      <c r="I285" s="0">
        <v>149.99</v>
      </c>
      <c r="J285" s="0">
        <v>24</v>
      </c>
    </row>
    <row r="286" spans="1:10" customHeight="0">
      <c r="A286" s="0">
        <f>HYPERLINK("https://dl.dropboxusercontent.com/scl/fi/id5nm14sqcjxbz79iik4i/prima-151788-tn.jpg?rlkey=oy4xjxkjxjbj4ocn924m29ije&amp;dl=0","Click to download Image")</f>
      </c>
      <c r="B286" s="0">
        <f>HYPERLINK("https://dl.dropboxusercontent.com/scl/fi/mz56y3g8psuur2x4dkw4y/womens-size-chartsprima.jpg?rlkey=czy0o701xivor4ct7czcfp87i&amp;dl=0","Click to download SizeChart")</f>
      </c>
      <c r="C286" s="0" t="inlineStr">
        <is>
          <t>Prima Women's Jacket</t>
        </is>
      </c>
      <c r="D286" s="0" t="inlineStr">
        <is>
          <t>'151788</t>
        </is>
      </c>
      <c r="E286" s="0" t="inlineStr">
        <is>
          <t>DRK PRIMA W RL:151788D-XL</t>
        </is>
      </c>
      <c r="F286" s="0" t="inlineStr">
        <is>
          <t>'817151788073</t>
        </is>
      </c>
      <c r="G286" s="0" t="inlineStr">
        <is>
          <t>WOMENS</t>
        </is>
      </c>
      <c r="H286" s="0" t="inlineStr">
        <is>
          <t>XL</t>
        </is>
      </c>
      <c r="I286" s="0">
        <v>149.99</v>
      </c>
      <c r="J286" s="0">
        <v>12</v>
      </c>
    </row>
    <row r="287" spans="1:10" customHeight="0">
      <c r="A287" s="0">
        <f>HYPERLINK("https://dl.dropboxusercontent.com/scl/fi/id5nm14sqcjxbz79iik4i/prima-151788-tn.jpg?rlkey=oy4xjxkjxjbj4ocn924m29ije&amp;dl=0","Click to download Image")</f>
      </c>
      <c r="B287" s="0">
        <f>HYPERLINK("https://dl.dropboxusercontent.com/scl/fi/mz56y3g8psuur2x4dkw4y/womens-size-chartsprima.jpg?rlkey=czy0o701xivor4ct7czcfp87i&amp;dl=0","Click to download SizeChart")</f>
      </c>
      <c r="C287" s="0" t="inlineStr">
        <is>
          <t>Prima Women's Jacket</t>
        </is>
      </c>
      <c r="D287" s="0" t="inlineStr">
        <is>
          <t>'151788</t>
        </is>
      </c>
      <c r="E287" s="0" t="inlineStr">
        <is>
          <t>DRK PRIMA W RL:151788E-2XL</t>
        </is>
      </c>
      <c r="F287" s="0" t="inlineStr">
        <is>
          <t>'817151788080</t>
        </is>
      </c>
      <c r="G287" s="0" t="inlineStr">
        <is>
          <t>WOMENS</t>
        </is>
      </c>
      <c r="H287" s="0" t="inlineStr">
        <is>
          <t>2XL</t>
        </is>
      </c>
      <c r="I287" s="0">
        <v>149.99</v>
      </c>
      <c r="J287" s="0">
        <v>8</v>
      </c>
    </row>
    <row r="288" spans="1:10" customHeight="0">
      <c r="A288" s="0">
        <f>HYPERLINK("https://dl.dropboxusercontent.com/scl/fi/id5nm14sqcjxbz79iik4i/prima-151788-tn.jpg?rlkey=oy4xjxkjxjbj4ocn924m29ije&amp;dl=0","Click to download Image")</f>
      </c>
      <c r="B288" s="0">
        <f>HYPERLINK("https://dl.dropboxusercontent.com/scl/fi/mz56y3g8psuur2x4dkw4y/womens-size-chartsprima.jpg?rlkey=czy0o701xivor4ct7czcfp87i&amp;dl=0","Click to download SizeChart")</f>
      </c>
      <c r="C288" s="0" t="inlineStr">
        <is>
          <t>Prima Women's Jacket</t>
        </is>
      </c>
      <c r="D288" s="0" t="inlineStr">
        <is>
          <t>'151788</t>
        </is>
      </c>
      <c r="E288" s="0" t="inlineStr">
        <is>
          <t>DRK PRIMA W RL:151788F-3XL</t>
        </is>
      </c>
      <c r="F288" s="0" t="inlineStr">
        <is>
          <t>'817151788097</t>
        </is>
      </c>
      <c r="G288" s="0" t="inlineStr">
        <is>
          <t>WOMENS</t>
        </is>
      </c>
      <c r="H288" s="0" t="inlineStr">
        <is>
          <t>3XL</t>
        </is>
      </c>
      <c r="I288" s="0">
        <v>149.99</v>
      </c>
      <c r="J288" s="0">
        <v>4</v>
      </c>
    </row>
    <row r="289" spans="1:10" customHeight="0">
      <c r="A289" s="0">
        <f>HYPERLINK("https://dl.dropboxusercontent.com/scl/fi/id5nm14sqcjxbz79iik4i/prima-151788-tn.jpg?rlkey=oy4xjxkjxjbj4ocn924m29ije&amp;dl=0","Click to download Image")</f>
      </c>
      <c r="B289" s="0">
        <f>HYPERLINK("https://dl.dropboxusercontent.com/scl/fi/mz56y3g8psuur2x4dkw4y/womens-size-chartsprima.jpg?rlkey=czy0o701xivor4ct7czcfp87i&amp;dl=0","Click to download SizeChart")</f>
      </c>
      <c r="C289" s="0" t="inlineStr">
        <is>
          <t>Prima Women's Jacket</t>
        </is>
      </c>
      <c r="D289" s="0" t="inlineStr">
        <is>
          <t>'151788</t>
        </is>
      </c>
      <c r="E289" s="0" t="inlineStr">
        <is>
          <t>DRK PRIMA W RL:151788Z-12PK</t>
        </is>
      </c>
      <c r="F289" s="0" t="inlineStr">
        <is>
          <t>'817151788998</t>
        </is>
      </c>
      <c r="G289" s="0" t="inlineStr">
        <is>
          <t>WOMENS</t>
        </is>
      </c>
      <c r="H289" s="0" t="inlineStr">
        <is>
          <t>12 PACK</t>
        </is>
      </c>
      <c r="I289" s="0">
        <v>1440</v>
      </c>
      <c r="J289" s="0">
        <v>0</v>
      </c>
    </row>
    <row r="290" spans="1:10" customHeight="0">
      <c r="A290" s="0">
        <f>HYPERLINK("https://dl.dropboxusercontent.com/scl/fi/r85sqfmmyskhdfes2z6ar/capital-151672-tn.jpg?rlkey=5070zvojd9ira6wo34ol1oefh&amp;dl=0","Click to download Image")</f>
      </c>
      <c r="B290" s="0">
        <f>HYPERLINK("https://dl.dropboxusercontent.com/scl/fi/ky0fp0s98ggv8afjhwdlt/mens-jackets-size-chartscapital.jpg?rlkey=2k23jcvmldj59qr67a6o8gvcx&amp;dl=0","Click to download SizeChart")</f>
      </c>
      <c r="C290" s="0" t="inlineStr">
        <is>
          <t>Capital Men's Jacket</t>
        </is>
      </c>
      <c r="D290" s="0" t="inlineStr">
        <is>
          <t>'151672</t>
        </is>
      </c>
      <c r="E290" s="0" t="inlineStr">
        <is>
          <t>DRK CAPITA M :151672A-S</t>
        </is>
      </c>
      <c r="F290" s="0" t="inlineStr">
        <is>
          <t>'817151672044</t>
        </is>
      </c>
      <c r="G290" s="0" t="inlineStr">
        <is>
          <t>MENS</t>
        </is>
      </c>
      <c r="H290" s="0" t="inlineStr">
        <is>
          <t>S</t>
        </is>
      </c>
      <c r="I290" s="0">
        <v>129.99</v>
      </c>
      <c r="J290" s="0">
        <v>2</v>
      </c>
    </row>
    <row r="291" spans="1:10" customHeight="0">
      <c r="A291" s="0">
        <f>HYPERLINK("https://dl.dropboxusercontent.com/scl/fi/r85sqfmmyskhdfes2z6ar/capital-151672-tn.jpg?rlkey=5070zvojd9ira6wo34ol1oefh&amp;dl=0","Click to download Image")</f>
      </c>
      <c r="B291" s="0">
        <f>HYPERLINK("https://dl.dropboxusercontent.com/scl/fi/ky0fp0s98ggv8afjhwdlt/mens-jackets-size-chartscapital.jpg?rlkey=2k23jcvmldj59qr67a6o8gvcx&amp;dl=0","Click to download SizeChart")</f>
      </c>
      <c r="C291" s="0" t="inlineStr">
        <is>
          <t>Capital Men's Jacket</t>
        </is>
      </c>
      <c r="D291" s="0" t="inlineStr">
        <is>
          <t>'151672</t>
        </is>
      </c>
      <c r="E291" s="0" t="inlineStr">
        <is>
          <t>DRK CAPITA M :151672B-M</t>
        </is>
      </c>
      <c r="F291" s="0" t="inlineStr">
        <is>
          <t>'817151672051</t>
        </is>
      </c>
      <c r="G291" s="0" t="inlineStr">
        <is>
          <t>MENS</t>
        </is>
      </c>
      <c r="H291" s="0" t="inlineStr">
        <is>
          <t>M</t>
        </is>
      </c>
      <c r="I291" s="0">
        <v>129.99</v>
      </c>
      <c r="J291" s="0">
        <v>6</v>
      </c>
    </row>
    <row r="292" spans="1:10" customHeight="0">
      <c r="A292" s="0">
        <f>HYPERLINK("https://dl.dropboxusercontent.com/scl/fi/r85sqfmmyskhdfes2z6ar/capital-151672-tn.jpg?rlkey=5070zvojd9ira6wo34ol1oefh&amp;dl=0","Click to download Image")</f>
      </c>
      <c r="B292" s="0">
        <f>HYPERLINK("https://dl.dropboxusercontent.com/scl/fi/ky0fp0s98ggv8afjhwdlt/mens-jackets-size-chartscapital.jpg?rlkey=2k23jcvmldj59qr67a6o8gvcx&amp;dl=0","Click to download SizeChart")</f>
      </c>
      <c r="C292" s="0" t="inlineStr">
        <is>
          <t>Capital Men's Jacket</t>
        </is>
      </c>
      <c r="D292" s="0" t="inlineStr">
        <is>
          <t>'151672</t>
        </is>
      </c>
      <c r="E292" s="0" t="inlineStr">
        <is>
          <t>DRK CAPITA M :151672C-L</t>
        </is>
      </c>
      <c r="F292" s="0" t="inlineStr">
        <is>
          <t>'817151672068</t>
        </is>
      </c>
      <c r="G292" s="0" t="inlineStr">
        <is>
          <t>MENS</t>
        </is>
      </c>
      <c r="H292" s="0" t="inlineStr">
        <is>
          <t>L</t>
        </is>
      </c>
      <c r="I292" s="0">
        <v>129.99</v>
      </c>
      <c r="J292" s="0">
        <v>8</v>
      </c>
    </row>
    <row r="293" spans="1:10" customHeight="0">
      <c r="A293" s="0">
        <f>HYPERLINK("https://dl.dropboxusercontent.com/scl/fi/r85sqfmmyskhdfes2z6ar/capital-151672-tn.jpg?rlkey=5070zvojd9ira6wo34ol1oefh&amp;dl=0","Click to download Image")</f>
      </c>
      <c r="B293" s="0">
        <f>HYPERLINK("https://dl.dropboxusercontent.com/scl/fi/ky0fp0s98ggv8afjhwdlt/mens-jackets-size-chartscapital.jpg?rlkey=2k23jcvmldj59qr67a6o8gvcx&amp;dl=0","Click to download SizeChart")</f>
      </c>
      <c r="C293" s="0" t="inlineStr">
        <is>
          <t>Capital Men's Jacket</t>
        </is>
      </c>
      <c r="D293" s="0" t="inlineStr">
        <is>
          <t>'151672</t>
        </is>
      </c>
      <c r="E293" s="0" t="inlineStr">
        <is>
          <t>DRK CAPITA M :151672D-XL</t>
        </is>
      </c>
      <c r="F293" s="0" t="inlineStr">
        <is>
          <t>'817151672075</t>
        </is>
      </c>
      <c r="G293" s="0" t="inlineStr">
        <is>
          <t>MENS</t>
        </is>
      </c>
      <c r="H293" s="0" t="inlineStr">
        <is>
          <t>XL</t>
        </is>
      </c>
      <c r="I293" s="0">
        <v>129.99</v>
      </c>
      <c r="J293" s="0">
        <v>9</v>
      </c>
    </row>
    <row r="294" spans="1:10" customHeight="0">
      <c r="A294" s="0">
        <f>HYPERLINK("https://dl.dropboxusercontent.com/scl/fi/r85sqfmmyskhdfes2z6ar/capital-151672-tn.jpg?rlkey=5070zvojd9ira6wo34ol1oefh&amp;dl=0","Click to download Image")</f>
      </c>
      <c r="B294" s="0">
        <f>HYPERLINK("https://dl.dropboxusercontent.com/scl/fi/ky0fp0s98ggv8afjhwdlt/mens-jackets-size-chartscapital.jpg?rlkey=2k23jcvmldj59qr67a6o8gvcx&amp;dl=0","Click to download SizeChart")</f>
      </c>
      <c r="C294" s="0" t="inlineStr">
        <is>
          <t>Capital Men's Jacket</t>
        </is>
      </c>
      <c r="D294" s="0" t="inlineStr">
        <is>
          <t>'151672</t>
        </is>
      </c>
      <c r="E294" s="0" t="inlineStr">
        <is>
          <t>DRK CAPITA M :151672E-2XL</t>
        </is>
      </c>
      <c r="F294" s="0" t="inlineStr">
        <is>
          <t>'817151672082</t>
        </is>
      </c>
      <c r="G294" s="0" t="inlineStr">
        <is>
          <t>MENS</t>
        </is>
      </c>
      <c r="H294" s="0" t="inlineStr">
        <is>
          <t>2XL</t>
        </is>
      </c>
      <c r="I294" s="0">
        <v>129.99</v>
      </c>
      <c r="J294" s="0">
        <v>6</v>
      </c>
    </row>
    <row r="295" spans="1:10" customHeight="0">
      <c r="A295" s="0">
        <f>HYPERLINK("https://dl.dropboxusercontent.com/scl/fi/r85sqfmmyskhdfes2z6ar/capital-151672-tn.jpg?rlkey=5070zvojd9ira6wo34ol1oefh&amp;dl=0","Click to download Image")</f>
      </c>
      <c r="B295" s="0">
        <f>HYPERLINK("https://dl.dropboxusercontent.com/scl/fi/ky0fp0s98ggv8afjhwdlt/mens-jackets-size-chartscapital.jpg?rlkey=2k23jcvmldj59qr67a6o8gvcx&amp;dl=0","Click to download SizeChart")</f>
      </c>
      <c r="C295" s="0" t="inlineStr">
        <is>
          <t>Capital Men's Jacket</t>
        </is>
      </c>
      <c r="D295" s="0" t="inlineStr">
        <is>
          <t>'151672</t>
        </is>
      </c>
      <c r="E295" s="0" t="inlineStr">
        <is>
          <t>DRK CAPITA M :151672F-3XL</t>
        </is>
      </c>
      <c r="F295" s="0" t="inlineStr">
        <is>
          <t>'817151672099</t>
        </is>
      </c>
      <c r="G295" s="0" t="inlineStr">
        <is>
          <t>MENS</t>
        </is>
      </c>
      <c r="H295" s="0" t="inlineStr">
        <is>
          <t>3XL</t>
        </is>
      </c>
      <c r="I295" s="0">
        <v>129.99</v>
      </c>
      <c r="J295" s="0">
        <v>3</v>
      </c>
    </row>
    <row r="296" spans="1:10" customHeight="0">
      <c r="A296" s="0">
        <f>HYPERLINK("https://dl.dropboxusercontent.com/scl/fi/r85sqfmmyskhdfes2z6ar/capital-151672-tn.jpg?rlkey=5070zvojd9ira6wo34ol1oefh&amp;dl=0","Click to download Image")</f>
      </c>
      <c r="B296" s="0">
        <f>HYPERLINK("https://dl.dropboxusercontent.com/scl/fi/ky0fp0s98ggv8afjhwdlt/mens-jackets-size-chartscapital.jpg?rlkey=2k23jcvmldj59qr67a6o8gvcx&amp;dl=0","Click to download SizeChart")</f>
      </c>
      <c r="C296" s="0" t="inlineStr">
        <is>
          <t>Capital Men's Jacket</t>
        </is>
      </c>
      <c r="D296" s="0" t="inlineStr">
        <is>
          <t>'151672</t>
        </is>
      </c>
      <c r="E296" s="0" t="inlineStr">
        <is>
          <t>DRK CAPITA M BK:151672Z-12PK</t>
        </is>
      </c>
      <c r="F296" s="0" t="inlineStr">
        <is>
          <t>'817151672990</t>
        </is>
      </c>
      <c r="G296" s="0" t="inlineStr">
        <is>
          <t>MENS</t>
        </is>
      </c>
      <c r="H296" s="0" t="inlineStr">
        <is>
          <t>12 PACK</t>
        </is>
      </c>
      <c r="I296" s="0">
        <v>1254</v>
      </c>
      <c r="J296" s="0">
        <v>0</v>
      </c>
    </row>
    <row r="297" spans="1:10" customHeight="0">
      <c r="A297" s="0">
        <f>HYPERLINK("https://dl.dropboxusercontent.com/scl/fi/zlffg5q8ceiimwp52kln9/press-151028-tn.jpg?rlkey=kjb0rjkfaluw74oz8e80noqt5&amp;dl=0","Click to download Image")</f>
      </c>
      <c r="C297" s="0" t="inlineStr">
        <is>
          <t>Press Youth Cap</t>
        </is>
      </c>
      <c r="D297" s="0" t="inlineStr">
        <is>
          <t>'151041</t>
        </is>
      </c>
      <c r="E297" s="0" t="inlineStr">
        <is>
          <t>DRK PRESS Y BK:151041</t>
        </is>
      </c>
      <c r="F297" s="0" t="inlineStr">
        <is>
          <t>'717151041034</t>
        </is>
      </c>
      <c r="G297" s="0" t="inlineStr">
        <is>
          <t>YOUTH</t>
        </is>
      </c>
      <c r="H297" s="0" t="inlineStr">
        <is>
          <t>YOUTH</t>
        </is>
      </c>
      <c r="I297" s="0">
        <v>29.99</v>
      </c>
      <c r="J297" s="0">
        <v>60</v>
      </c>
    </row>
    <row r="298" spans="1:10" customHeight="0">
      <c r="A298" s="0">
        <f>HYPERLINK("https://dl.dropboxusercontent.com/scl/fi/pyjx7c55jswdf5sivuzqm/ace-151463-tn.jpg?rlkey=gu63u8iwip0q8gy6djmbwkeev&amp;dl=0","Click to download Image")</f>
      </c>
      <c r="C298" s="0" t="inlineStr">
        <is>
          <t>Ace Youth Hoodie</t>
        </is>
      </c>
      <c r="D298" s="0" t="inlineStr">
        <is>
          <t>'151463</t>
        </is>
      </c>
      <c r="E298" s="0" t="inlineStr">
        <is>
          <t>DRK ACE Y NY:151463B-YS</t>
        </is>
      </c>
      <c r="F298" s="0" t="inlineStr">
        <is>
          <t>'817151463017</t>
        </is>
      </c>
      <c r="G298" s="0" t="inlineStr">
        <is>
          <t>YOUTH</t>
        </is>
      </c>
      <c r="H298" s="0" t="inlineStr">
        <is>
          <t>YS</t>
        </is>
      </c>
      <c r="I298" s="0">
        <v>54.99</v>
      </c>
      <c r="J298" s="0">
        <v>6</v>
      </c>
    </row>
    <row r="299" spans="1:10" customHeight="0">
      <c r="A299" s="0">
        <f>HYPERLINK("https://dl.dropboxusercontent.com/scl/fi/pyjx7c55jswdf5sivuzqm/ace-151463-tn.jpg?rlkey=gu63u8iwip0q8gy6djmbwkeev&amp;dl=0","Click to download Image")</f>
      </c>
      <c r="C299" s="0" t="inlineStr">
        <is>
          <t>Ace Youth Hoodie</t>
        </is>
      </c>
      <c r="D299" s="0" t="inlineStr">
        <is>
          <t>'151463</t>
        </is>
      </c>
      <c r="E299" s="0" t="inlineStr">
        <is>
          <t>DRK ACE Y NY:151463C-YM</t>
        </is>
      </c>
      <c r="F299" s="0" t="inlineStr">
        <is>
          <t>'817151463024</t>
        </is>
      </c>
      <c r="G299" s="0" t="inlineStr">
        <is>
          <t>YOUTH</t>
        </is>
      </c>
      <c r="H299" s="0" t="inlineStr">
        <is>
          <t>YM</t>
        </is>
      </c>
      <c r="I299" s="0">
        <v>54.99</v>
      </c>
      <c r="J299" s="0">
        <v>6</v>
      </c>
    </row>
    <row r="300" spans="1:10" customHeight="0">
      <c r="A300" s="0">
        <f>HYPERLINK("https://dl.dropboxusercontent.com/scl/fi/pyjx7c55jswdf5sivuzqm/ace-151463-tn.jpg?rlkey=gu63u8iwip0q8gy6djmbwkeev&amp;dl=0","Click to download Image")</f>
      </c>
      <c r="C300" s="0" t="inlineStr">
        <is>
          <t>Ace Youth Hoodie</t>
        </is>
      </c>
      <c r="D300" s="0" t="inlineStr">
        <is>
          <t>'151463</t>
        </is>
      </c>
      <c r="E300" s="0" t="inlineStr">
        <is>
          <t>DRK ACE Y NY:151463D-YL</t>
        </is>
      </c>
      <c r="F300" s="0" t="inlineStr">
        <is>
          <t>'817151463031</t>
        </is>
      </c>
      <c r="G300" s="0" t="inlineStr">
        <is>
          <t>YOUTH</t>
        </is>
      </c>
      <c r="H300" s="0" t="inlineStr">
        <is>
          <t>YL</t>
        </is>
      </c>
      <c r="I300" s="0">
        <v>54.99</v>
      </c>
      <c r="J300" s="0">
        <v>5</v>
      </c>
    </row>
    <row r="301" spans="1:10" customHeight="0">
      <c r="A301" s="0">
        <f>HYPERLINK("https://dl.dropboxusercontent.com/scl/fi/pyjx7c55jswdf5sivuzqm/ace-151463-tn.jpg?rlkey=gu63u8iwip0q8gy6djmbwkeev&amp;dl=0","Click to download Image")</f>
      </c>
      <c r="C301" s="0" t="inlineStr">
        <is>
          <t>Ace Youth Hoodie</t>
        </is>
      </c>
      <c r="D301" s="0" t="inlineStr">
        <is>
          <t>'151463</t>
        </is>
      </c>
      <c r="E301" s="0" t="inlineStr">
        <is>
          <t>DRK ACE Y NY:151463E-YXL</t>
        </is>
      </c>
      <c r="F301" s="0" t="inlineStr">
        <is>
          <t>'817151463048</t>
        </is>
      </c>
      <c r="G301" s="0" t="inlineStr">
        <is>
          <t>YOUTH</t>
        </is>
      </c>
      <c r="H301" s="0" t="inlineStr">
        <is>
          <t>YXL</t>
        </is>
      </c>
      <c r="I301" s="0">
        <v>54.99</v>
      </c>
      <c r="J301" s="0">
        <v>9</v>
      </c>
    </row>
    <row r="302" spans="1:10" customHeight="0">
      <c r="A302" s="0">
        <f>HYPERLINK("https://dl.dropboxusercontent.com/scl/fi/pyjx7c55jswdf5sivuzqm/ace-151463-tn.jpg?rlkey=gu63u8iwip0q8gy6djmbwkeev&amp;dl=0","Click to download Image")</f>
      </c>
      <c r="C302" s="0" t="inlineStr">
        <is>
          <t>Ace Youth Hoodie</t>
        </is>
      </c>
      <c r="D302" s="0" t="inlineStr">
        <is>
          <t>'151463</t>
        </is>
      </c>
      <c r="E302" s="0" t="inlineStr">
        <is>
          <t>DRK ACE Y NY:151463Z-12PK</t>
        </is>
      </c>
      <c r="F302" s="0" t="inlineStr">
        <is>
          <t>'817151463994</t>
        </is>
      </c>
      <c r="G302" s="0" t="inlineStr">
        <is>
          <t>YOUTH</t>
        </is>
      </c>
      <c r="H302" s="0" t="inlineStr">
        <is>
          <t>12 PACK</t>
        </is>
      </c>
      <c r="I302" s="0">
        <v>528</v>
      </c>
      <c r="J302" s="0">
        <v>0</v>
      </c>
    </row>
    <row r="303" spans="1:10" customHeight="0">
      <c r="A303" s="0">
        <f>HYPERLINK("https://dl.dropboxusercontent.com/scl/fi/n70nvhuk91iadq84js5uy/lyra-144638-f.jpg?rlkey=fmnqgntuqbulup77seogfymua&amp;dl=0","Click to download Image")</f>
      </c>
      <c r="B303" s="0">
        <f>HYPERLINK("https://dl.dropboxusercontent.com/scl/fi/anghe5gnts00ei6a10esg/womens-hoodie-and-sweatshirt-size-chartslyra.jpg?rlkey=dvqx311lgy3kknfkg22c4zmrr&amp;dl=0","Click to download SizeChart")</f>
      </c>
      <c r="C303" s="0" t="inlineStr">
        <is>
          <t>Lyra Women's Cropped Sweatshirt</t>
        </is>
      </c>
      <c r="D303" s="0" t="inlineStr">
        <is>
          <t>'144638</t>
        </is>
      </c>
      <c r="E303" s="0" t="inlineStr">
        <is>
          <t>DRK LYRA W GY:144638A-S</t>
        </is>
      </c>
      <c r="F303" s="0" t="inlineStr">
        <is>
          <t>'817144638040</t>
        </is>
      </c>
      <c r="G303" s="0" t="inlineStr">
        <is>
          <t>WOMENS</t>
        </is>
      </c>
      <c r="H303" s="0" t="inlineStr">
        <is>
          <t>S</t>
        </is>
      </c>
      <c r="I303" s="0">
        <v>39.99</v>
      </c>
      <c r="J303" s="0">
        <v>0</v>
      </c>
    </row>
    <row r="304" spans="1:10" customHeight="0">
      <c r="A304" s="0">
        <f>HYPERLINK("https://dl.dropboxusercontent.com/scl/fi/n70nvhuk91iadq84js5uy/lyra-144638-f.jpg?rlkey=fmnqgntuqbulup77seogfymua&amp;dl=0","Click to download Image")</f>
      </c>
      <c r="B304" s="0">
        <f>HYPERLINK("https://dl.dropboxusercontent.com/scl/fi/anghe5gnts00ei6a10esg/womens-hoodie-and-sweatshirt-size-chartslyra.jpg?rlkey=dvqx311lgy3kknfkg22c4zmrr&amp;dl=0","Click to download SizeChart")</f>
      </c>
      <c r="C304" s="0" t="inlineStr">
        <is>
          <t>Lyra Women's Cropped Sweatshirt</t>
        </is>
      </c>
      <c r="D304" s="0" t="inlineStr">
        <is>
          <t>'144638</t>
        </is>
      </c>
      <c r="E304" s="0" t="inlineStr">
        <is>
          <t>DRK LYRA W GY:144638B-M</t>
        </is>
      </c>
      <c r="F304" s="0" t="inlineStr">
        <is>
          <t>'817144638057</t>
        </is>
      </c>
      <c r="G304" s="0" t="inlineStr">
        <is>
          <t>WOMENS</t>
        </is>
      </c>
      <c r="H304" s="0" t="inlineStr">
        <is>
          <t>M</t>
        </is>
      </c>
      <c r="I304" s="0">
        <v>39.99</v>
      </c>
      <c r="J304" s="0">
        <v>2</v>
      </c>
    </row>
    <row r="305" spans="1:10" customHeight="0">
      <c r="A305" s="0">
        <f>HYPERLINK("https://dl.dropboxusercontent.com/scl/fi/n70nvhuk91iadq84js5uy/lyra-144638-f.jpg?rlkey=fmnqgntuqbulup77seogfymua&amp;dl=0","Click to download Image")</f>
      </c>
      <c r="B305" s="0">
        <f>HYPERLINK("https://dl.dropboxusercontent.com/scl/fi/anghe5gnts00ei6a10esg/womens-hoodie-and-sweatshirt-size-chartslyra.jpg?rlkey=dvqx311lgy3kknfkg22c4zmrr&amp;dl=0","Click to download SizeChart")</f>
      </c>
      <c r="C305" s="0" t="inlineStr">
        <is>
          <t>Lyra Women's Cropped Sweatshirt</t>
        </is>
      </c>
      <c r="D305" s="0" t="inlineStr">
        <is>
          <t>'144638</t>
        </is>
      </c>
      <c r="E305" s="0" t="inlineStr">
        <is>
          <t>DRK LYRA W GY:144638C-L</t>
        </is>
      </c>
      <c r="F305" s="0" t="inlineStr">
        <is>
          <t>'817144638064</t>
        </is>
      </c>
      <c r="G305" s="0" t="inlineStr">
        <is>
          <t>WOMENS</t>
        </is>
      </c>
      <c r="H305" s="0" t="inlineStr">
        <is>
          <t>L</t>
        </is>
      </c>
      <c r="I305" s="0">
        <v>39.99</v>
      </c>
      <c r="J305" s="0">
        <v>4</v>
      </c>
    </row>
    <row r="306" spans="1:10" customHeight="0">
      <c r="A306" s="0">
        <f>HYPERLINK("https://dl.dropboxusercontent.com/scl/fi/n70nvhuk91iadq84js5uy/lyra-144638-f.jpg?rlkey=fmnqgntuqbulup77seogfymua&amp;dl=0","Click to download Image")</f>
      </c>
      <c r="B306" s="0">
        <f>HYPERLINK("https://dl.dropboxusercontent.com/scl/fi/anghe5gnts00ei6a10esg/womens-hoodie-and-sweatshirt-size-chartslyra.jpg?rlkey=dvqx311lgy3kknfkg22c4zmrr&amp;dl=0","Click to download SizeChart")</f>
      </c>
      <c r="C306" s="0" t="inlineStr">
        <is>
          <t>Lyra Women's Cropped Sweatshirt</t>
        </is>
      </c>
      <c r="D306" s="0" t="inlineStr">
        <is>
          <t>'144638</t>
        </is>
      </c>
      <c r="E306" s="0" t="inlineStr">
        <is>
          <t>DRK LYRA W GY:144638D-XL</t>
        </is>
      </c>
      <c r="F306" s="0" t="inlineStr">
        <is>
          <t>'817144638071</t>
        </is>
      </c>
      <c r="G306" s="0" t="inlineStr">
        <is>
          <t>WOMENS</t>
        </is>
      </c>
      <c r="H306" s="0" t="inlineStr">
        <is>
          <t>XL</t>
        </is>
      </c>
      <c r="I306" s="0">
        <v>39.99</v>
      </c>
      <c r="J306" s="0">
        <v>4</v>
      </c>
    </row>
    <row r="307" spans="1:10" customHeight="0">
      <c r="A307" s="0">
        <f>HYPERLINK("https://dl.dropboxusercontent.com/scl/fi/n70nvhuk91iadq84js5uy/lyra-144638-f.jpg?rlkey=fmnqgntuqbulup77seogfymua&amp;dl=0","Click to download Image")</f>
      </c>
      <c r="B307" s="0">
        <f>HYPERLINK("https://dl.dropboxusercontent.com/scl/fi/anghe5gnts00ei6a10esg/womens-hoodie-and-sweatshirt-size-chartslyra.jpg?rlkey=dvqx311lgy3kknfkg22c4zmrr&amp;dl=0","Click to download SizeChart")</f>
      </c>
      <c r="C307" s="0" t="inlineStr">
        <is>
          <t>Lyra Women's Cropped Sweatshirt</t>
        </is>
      </c>
      <c r="D307" s="0" t="inlineStr">
        <is>
          <t>'144638</t>
        </is>
      </c>
      <c r="E307" s="0" t="inlineStr">
        <is>
          <t>DRK LYRA W GY:144638E-2XL</t>
        </is>
      </c>
      <c r="F307" s="0" t="inlineStr">
        <is>
          <t>'817144638088</t>
        </is>
      </c>
      <c r="G307" s="0" t="inlineStr">
        <is>
          <t>WOMENS</t>
        </is>
      </c>
      <c r="H307" s="0" t="inlineStr">
        <is>
          <t>2XL</t>
        </is>
      </c>
      <c r="I307" s="0">
        <v>39.99</v>
      </c>
      <c r="J307" s="0">
        <v>3</v>
      </c>
    </row>
    <row r="308" spans="1:10" customHeight="0">
      <c r="A308" s="0">
        <f>HYPERLINK("https://dl.dropboxusercontent.com/scl/fi/n70nvhuk91iadq84js5uy/lyra-144638-f.jpg?rlkey=fmnqgntuqbulup77seogfymua&amp;dl=0","Click to download Image")</f>
      </c>
      <c r="B308" s="0">
        <f>HYPERLINK("https://dl.dropboxusercontent.com/scl/fi/anghe5gnts00ei6a10esg/womens-hoodie-and-sweatshirt-size-chartslyra.jpg?rlkey=dvqx311lgy3kknfkg22c4zmrr&amp;dl=0","Click to download SizeChart")</f>
      </c>
      <c r="C308" s="0" t="inlineStr">
        <is>
          <t>Lyra Women's Cropped Sweatshirt</t>
        </is>
      </c>
      <c r="D308" s="0" t="inlineStr">
        <is>
          <t>'144638</t>
        </is>
      </c>
      <c r="E308" s="0" t="inlineStr">
        <is>
          <t>DRK LYRA W GY:144638F-3XL</t>
        </is>
      </c>
      <c r="F308" s="0" t="inlineStr">
        <is>
          <t>'817144638095</t>
        </is>
      </c>
      <c r="G308" s="0" t="inlineStr">
        <is>
          <t>WOMENS</t>
        </is>
      </c>
      <c r="H308" s="0" t="inlineStr">
        <is>
          <t>3XL</t>
        </is>
      </c>
      <c r="I308" s="0">
        <v>39.99</v>
      </c>
      <c r="J308" s="0">
        <v>2</v>
      </c>
    </row>
    <row r="309" spans="1:10" customHeight="0">
      <c r="A309" s="0">
        <f>HYPERLINK("https://dl.dropboxusercontent.com/scl/fi/z7b31de4gcdtu1mfn5cqs/128334t.jpg?rlkey=5t34101ofshhzwefsvttqen9q&amp;dl=0","Click to download Image")</f>
      </c>
      <c r="C309" s="0" t="inlineStr">
        <is>
          <t>Rona Women's Long Sleeve</t>
        </is>
      </c>
      <c r="D309" s="0" t="inlineStr">
        <is>
          <t>'128334</t>
        </is>
      </c>
      <c r="E309" s="0" t="inlineStr">
        <is>
          <t>DRK RONA W RL:128334A-S</t>
        </is>
      </c>
      <c r="F309" s="0" t="inlineStr">
        <is>
          <t>'817128334043</t>
        </is>
      </c>
      <c r="G309" s="0" t="inlineStr">
        <is>
          <t>WOMENS</t>
        </is>
      </c>
      <c r="H309" s="0" t="inlineStr">
        <is>
          <t>S</t>
        </is>
      </c>
      <c r="I309" s="0">
        <v>39.99</v>
      </c>
      <c r="J309" s="0">
        <v>1</v>
      </c>
    </row>
    <row r="310" spans="1:10" customHeight="0">
      <c r="A310" s="0">
        <f>HYPERLINK("https://dl.dropboxusercontent.com/scl/fi/z7b31de4gcdtu1mfn5cqs/128334t.jpg?rlkey=5t34101ofshhzwefsvttqen9q&amp;dl=0","Click to download Image")</f>
      </c>
      <c r="C310" s="0" t="inlineStr">
        <is>
          <t>Rona Women's Long Sleeve</t>
        </is>
      </c>
      <c r="D310" s="0" t="inlineStr">
        <is>
          <t>'128334</t>
        </is>
      </c>
      <c r="E310" s="0" t="inlineStr">
        <is>
          <t>DRK RONA W RL:128334B-M</t>
        </is>
      </c>
      <c r="F310" s="0" t="inlineStr">
        <is>
          <t>'817128334050</t>
        </is>
      </c>
      <c r="G310" s="0" t="inlineStr">
        <is>
          <t>WOMENS</t>
        </is>
      </c>
      <c r="H310" s="0" t="inlineStr">
        <is>
          <t>M</t>
        </is>
      </c>
      <c r="I310" s="0">
        <v>39.99</v>
      </c>
      <c r="J310" s="0">
        <v>1</v>
      </c>
    </row>
    <row r="311" spans="1:10" customHeight="0">
      <c r="A311" s="0">
        <f>HYPERLINK("https://dl.dropboxusercontent.com/scl/fi/z7b31de4gcdtu1mfn5cqs/128334t.jpg?rlkey=5t34101ofshhzwefsvttqen9q&amp;dl=0","Click to download Image")</f>
      </c>
      <c r="C311" s="0" t="inlineStr">
        <is>
          <t>Rona Women's Long Sleeve</t>
        </is>
      </c>
      <c r="D311" s="0" t="inlineStr">
        <is>
          <t>'128334</t>
        </is>
      </c>
      <c r="E311" s="0" t="inlineStr">
        <is>
          <t>DRK RONA W RL:128334C-L</t>
        </is>
      </c>
      <c r="F311" s="0" t="inlineStr">
        <is>
          <t>'817128334067</t>
        </is>
      </c>
      <c r="G311" s="0" t="inlineStr">
        <is>
          <t>WOMENS</t>
        </is>
      </c>
      <c r="H311" s="0" t="inlineStr">
        <is>
          <t>L</t>
        </is>
      </c>
      <c r="I311" s="0">
        <v>39.99</v>
      </c>
      <c r="J311" s="0">
        <v>4</v>
      </c>
    </row>
    <row r="312" spans="1:10" customHeight="0">
      <c r="A312" s="0">
        <f>HYPERLINK("https://dl.dropboxusercontent.com/scl/fi/z7b31de4gcdtu1mfn5cqs/128334t.jpg?rlkey=5t34101ofshhzwefsvttqen9q&amp;dl=0","Click to download Image")</f>
      </c>
      <c r="C312" s="0" t="inlineStr">
        <is>
          <t>Rona Women's Long Sleeve</t>
        </is>
      </c>
      <c r="D312" s="0" t="inlineStr">
        <is>
          <t>'128334</t>
        </is>
      </c>
      <c r="E312" s="0" t="inlineStr">
        <is>
          <t>DRK RONA W RL:128334D-XL</t>
        </is>
      </c>
      <c r="F312" s="0" t="inlineStr">
        <is>
          <t>'817128334074</t>
        </is>
      </c>
      <c r="G312" s="0" t="inlineStr">
        <is>
          <t>WOMENS</t>
        </is>
      </c>
      <c r="H312" s="0" t="inlineStr">
        <is>
          <t>XL</t>
        </is>
      </c>
      <c r="I312" s="0">
        <v>39.99</v>
      </c>
      <c r="J312" s="0">
        <v>0</v>
      </c>
    </row>
    <row r="313" spans="1:10" customHeight="0">
      <c r="A313" s="0">
        <f>HYPERLINK("https://dl.dropboxusercontent.com/scl/fi/z7b31de4gcdtu1mfn5cqs/128334t.jpg?rlkey=5t34101ofshhzwefsvttqen9q&amp;dl=0","Click to download Image")</f>
      </c>
      <c r="C313" s="0" t="inlineStr">
        <is>
          <t>Rona Women's Long Sleeve</t>
        </is>
      </c>
      <c r="D313" s="0" t="inlineStr">
        <is>
          <t>'128334</t>
        </is>
      </c>
      <c r="E313" s="0" t="inlineStr">
        <is>
          <t>DRK RONA W RL:128334E-2XL</t>
        </is>
      </c>
      <c r="F313" s="0" t="inlineStr">
        <is>
          <t>'817128334081</t>
        </is>
      </c>
      <c r="G313" s="0" t="inlineStr">
        <is>
          <t>WOMENS</t>
        </is>
      </c>
      <c r="H313" s="0" t="inlineStr">
        <is>
          <t>2XL</t>
        </is>
      </c>
      <c r="I313" s="0">
        <v>39.99</v>
      </c>
      <c r="J313" s="0">
        <v>1</v>
      </c>
    </row>
    <row r="314" spans="1:10" customHeight="0">
      <c r="A314" s="0">
        <f>HYPERLINK("https://dl.dropboxusercontent.com/scl/fi/z7b31de4gcdtu1mfn5cqs/128334t.jpg?rlkey=5t34101ofshhzwefsvttqen9q&amp;dl=0","Click to download Image")</f>
      </c>
      <c r="C314" s="0" t="inlineStr">
        <is>
          <t>Rona Women's Long Sleeve</t>
        </is>
      </c>
      <c r="D314" s="0" t="inlineStr">
        <is>
          <t>'128334</t>
        </is>
      </c>
      <c r="E314" s="0" t="inlineStr">
        <is>
          <t>DRK RONA W RL:128334F-3XL</t>
        </is>
      </c>
      <c r="F314" s="0" t="inlineStr">
        <is>
          <t>'817128334098</t>
        </is>
      </c>
      <c r="G314" s="0" t="inlineStr">
        <is>
          <t>WOMENS</t>
        </is>
      </c>
      <c r="H314" s="0" t="inlineStr">
        <is>
          <t>3XL</t>
        </is>
      </c>
      <c r="I314" s="0">
        <v>39.99</v>
      </c>
      <c r="J314" s="0">
        <v>1</v>
      </c>
    </row>
    <row r="315" spans="1:10" customHeight="0">
      <c r="A315" s="0">
        <f>HYPERLINK("https://dl.dropboxusercontent.com/scl/fi/z7b31de4gcdtu1mfn5cqs/128334t.jpg?rlkey=5t34101ofshhzwefsvttqen9q&amp;dl=0","Click to download Image")</f>
      </c>
      <c r="C315" s="0" t="inlineStr">
        <is>
          <t>Rona Women's Long Sleeve</t>
        </is>
      </c>
      <c r="D315" s="0" t="inlineStr">
        <is>
          <t>'128334</t>
        </is>
      </c>
      <c r="E315" s="0" t="inlineStr">
        <is>
          <t>DRK RONA W RL 12PK:128334Z-12PK</t>
        </is>
      </c>
      <c r="F315" s="0" t="inlineStr">
        <is>
          <t>'817128334999</t>
        </is>
      </c>
      <c r="G315" s="0" t="inlineStr">
        <is>
          <t>WOMENS</t>
        </is>
      </c>
      <c r="H315" s="0" t="inlineStr">
        <is>
          <t>12 PACK</t>
        </is>
      </c>
      <c r="I315" s="0">
        <v>384</v>
      </c>
      <c r="J315" s="0">
        <v>0</v>
      </c>
    </row>
    <row r="316" spans="1:10" customHeight="0">
      <c r="A316" s="0">
        <f>HYPERLINK("https://dl.dropboxusercontent.com/scl/fi/5mennuxg2l1j6pag16k7x/128335t.jpg?rlkey=tvsydo4u5x429lctu722edaw8&amp;dl=0","Click to download Image")</f>
      </c>
      <c r="B316" s="0">
        <f>HYPERLINK("https://dl.dropboxusercontent.com/scl/fi/fdcktxwtph6dam6w7pcnk/womens-hoodie-and-sweatshirt-size-chartsliv-hoodie.jpg?rlkey=yqsdf59343zn0t5psoo8wsy3r&amp;dl=0","Click to download SizeChart")</f>
      </c>
      <c r="C316" s="0" t="inlineStr">
        <is>
          <t>Liv Women's Hoodie</t>
        </is>
      </c>
      <c r="D316" s="0" t="inlineStr">
        <is>
          <t>'128335</t>
        </is>
      </c>
      <c r="E316" s="0" t="inlineStr">
        <is>
          <t>DRK LIV W CO:128335A-S</t>
        </is>
      </c>
      <c r="F316" s="0" t="inlineStr">
        <is>
          <t>'817128335040</t>
        </is>
      </c>
      <c r="G316" s="0" t="inlineStr">
        <is>
          <t>WOMENS</t>
        </is>
      </c>
      <c r="H316" s="0" t="inlineStr">
        <is>
          <t>S</t>
        </is>
      </c>
      <c r="I316" s="0">
        <v>54.99</v>
      </c>
      <c r="J316" s="0">
        <v>4</v>
      </c>
    </row>
    <row r="317" spans="1:10" customHeight="0">
      <c r="A317" s="0">
        <f>HYPERLINK("https://dl.dropboxusercontent.com/scl/fi/5mennuxg2l1j6pag16k7x/128335t.jpg?rlkey=tvsydo4u5x429lctu722edaw8&amp;dl=0","Click to download Image")</f>
      </c>
      <c r="B317" s="0">
        <f>HYPERLINK("https://dl.dropboxusercontent.com/scl/fi/fdcktxwtph6dam6w7pcnk/womens-hoodie-and-sweatshirt-size-chartsliv-hoodie.jpg?rlkey=yqsdf59343zn0t5psoo8wsy3r&amp;dl=0","Click to download SizeChart")</f>
      </c>
      <c r="C317" s="0" t="inlineStr">
        <is>
          <t>Liv Women's Hoodie</t>
        </is>
      </c>
      <c r="D317" s="0" t="inlineStr">
        <is>
          <t>'128335</t>
        </is>
      </c>
      <c r="E317" s="0" t="inlineStr">
        <is>
          <t>DRK LIV W CO:128335B-M</t>
        </is>
      </c>
      <c r="F317" s="0" t="inlineStr">
        <is>
          <t>'817128335057</t>
        </is>
      </c>
      <c r="G317" s="0" t="inlineStr">
        <is>
          <t>WOMENS</t>
        </is>
      </c>
      <c r="H317" s="0" t="inlineStr">
        <is>
          <t>M</t>
        </is>
      </c>
      <c r="I317" s="0">
        <v>54.99</v>
      </c>
      <c r="J317" s="0">
        <v>8</v>
      </c>
    </row>
    <row r="318" spans="1:10" customHeight="0">
      <c r="A318" s="0">
        <f>HYPERLINK("https://dl.dropboxusercontent.com/scl/fi/5mennuxg2l1j6pag16k7x/128335t.jpg?rlkey=tvsydo4u5x429lctu722edaw8&amp;dl=0","Click to download Image")</f>
      </c>
      <c r="B318" s="0">
        <f>HYPERLINK("https://dl.dropboxusercontent.com/scl/fi/fdcktxwtph6dam6w7pcnk/womens-hoodie-and-sweatshirt-size-chartsliv-hoodie.jpg?rlkey=yqsdf59343zn0t5psoo8wsy3r&amp;dl=0","Click to download SizeChart")</f>
      </c>
      <c r="C318" s="0" t="inlineStr">
        <is>
          <t>Liv Women's Hoodie</t>
        </is>
      </c>
      <c r="D318" s="0" t="inlineStr">
        <is>
          <t>'128335</t>
        </is>
      </c>
      <c r="E318" s="0" t="inlineStr">
        <is>
          <t>DRK LIV W CO:128335C-L</t>
        </is>
      </c>
      <c r="F318" s="0" t="inlineStr">
        <is>
          <t>'817128335064</t>
        </is>
      </c>
      <c r="G318" s="0" t="inlineStr">
        <is>
          <t>WOMENS</t>
        </is>
      </c>
      <c r="H318" s="0" t="inlineStr">
        <is>
          <t>L</t>
        </is>
      </c>
      <c r="I318" s="0">
        <v>54.99</v>
      </c>
      <c r="J318" s="0">
        <v>7</v>
      </c>
    </row>
    <row r="319" spans="1:10" customHeight="0">
      <c r="A319" s="0">
        <f>HYPERLINK("https://dl.dropboxusercontent.com/scl/fi/5mennuxg2l1j6pag16k7x/128335t.jpg?rlkey=tvsydo4u5x429lctu722edaw8&amp;dl=0","Click to download Image")</f>
      </c>
      <c r="B319" s="0">
        <f>HYPERLINK("https://dl.dropboxusercontent.com/scl/fi/fdcktxwtph6dam6w7pcnk/womens-hoodie-and-sweatshirt-size-chartsliv-hoodie.jpg?rlkey=yqsdf59343zn0t5psoo8wsy3r&amp;dl=0","Click to download SizeChart")</f>
      </c>
      <c r="C319" s="0" t="inlineStr">
        <is>
          <t>Liv Women's Hoodie</t>
        </is>
      </c>
      <c r="D319" s="0" t="inlineStr">
        <is>
          <t>'128335</t>
        </is>
      </c>
      <c r="E319" s="0" t="inlineStr">
        <is>
          <t>DRK LIV W CO:128335D-XL</t>
        </is>
      </c>
      <c r="F319" s="0" t="inlineStr">
        <is>
          <t>'817128335071</t>
        </is>
      </c>
      <c r="G319" s="0" t="inlineStr">
        <is>
          <t>WOMENS</t>
        </is>
      </c>
      <c r="H319" s="0" t="inlineStr">
        <is>
          <t>XL</t>
        </is>
      </c>
      <c r="I319" s="0">
        <v>54.99</v>
      </c>
      <c r="J319" s="0">
        <v>4</v>
      </c>
    </row>
    <row r="320" spans="1:10" customHeight="0">
      <c r="A320" s="0">
        <f>HYPERLINK("https://dl.dropboxusercontent.com/scl/fi/5mennuxg2l1j6pag16k7x/128335t.jpg?rlkey=tvsydo4u5x429lctu722edaw8&amp;dl=0","Click to download Image")</f>
      </c>
      <c r="B320" s="0">
        <f>HYPERLINK("https://dl.dropboxusercontent.com/scl/fi/fdcktxwtph6dam6w7pcnk/womens-hoodie-and-sweatshirt-size-chartsliv-hoodie.jpg?rlkey=yqsdf59343zn0t5psoo8wsy3r&amp;dl=0","Click to download SizeChart")</f>
      </c>
      <c r="C320" s="0" t="inlineStr">
        <is>
          <t>Liv Women's Hoodie</t>
        </is>
      </c>
      <c r="D320" s="0" t="inlineStr">
        <is>
          <t>'128335</t>
        </is>
      </c>
      <c r="E320" s="0" t="inlineStr">
        <is>
          <t>DRK LIV W CO:128335E-2XL</t>
        </is>
      </c>
      <c r="F320" s="0" t="inlineStr">
        <is>
          <t>'817128335088</t>
        </is>
      </c>
      <c r="G320" s="0" t="inlineStr">
        <is>
          <t>WOMENS</t>
        </is>
      </c>
      <c r="H320" s="0" t="inlineStr">
        <is>
          <t>2XL</t>
        </is>
      </c>
      <c r="I320" s="0">
        <v>54.99</v>
      </c>
      <c r="J320" s="0">
        <v>3</v>
      </c>
    </row>
    <row r="321" spans="1:10" customHeight="0">
      <c r="A321" s="0">
        <f>HYPERLINK("https://dl.dropboxusercontent.com/scl/fi/5mennuxg2l1j6pag16k7x/128335t.jpg?rlkey=tvsydo4u5x429lctu722edaw8&amp;dl=0","Click to download Image")</f>
      </c>
      <c r="B321" s="0">
        <f>HYPERLINK("https://dl.dropboxusercontent.com/scl/fi/fdcktxwtph6dam6w7pcnk/womens-hoodie-and-sweatshirt-size-chartsliv-hoodie.jpg?rlkey=yqsdf59343zn0t5psoo8wsy3r&amp;dl=0","Click to download SizeChart")</f>
      </c>
      <c r="C321" s="0" t="inlineStr">
        <is>
          <t>Liv Women's Hoodie</t>
        </is>
      </c>
      <c r="D321" s="0" t="inlineStr">
        <is>
          <t>'128335</t>
        </is>
      </c>
      <c r="E321" s="0" t="inlineStr">
        <is>
          <t>DRK LIV W CO:128335F-3XL</t>
        </is>
      </c>
      <c r="F321" s="0" t="inlineStr">
        <is>
          <t>'817128335095</t>
        </is>
      </c>
      <c r="G321" s="0" t="inlineStr">
        <is>
          <t>WOMENS</t>
        </is>
      </c>
      <c r="H321" s="0" t="inlineStr">
        <is>
          <t>3XL</t>
        </is>
      </c>
      <c r="I321" s="0">
        <v>54.99</v>
      </c>
      <c r="J321" s="0">
        <v>1</v>
      </c>
    </row>
    <row r="322" spans="1:10" customHeight="0">
      <c r="A322" s="0">
        <f>HYPERLINK("https://dl.dropboxusercontent.com/scl/fi/5mennuxg2l1j6pag16k7x/128335t.jpg?rlkey=tvsydo4u5x429lctu722edaw8&amp;dl=0","Click to download Image")</f>
      </c>
      <c r="B322" s="0">
        <f>HYPERLINK("https://dl.dropboxusercontent.com/scl/fi/fdcktxwtph6dam6w7pcnk/womens-hoodie-and-sweatshirt-size-chartsliv-hoodie.jpg?rlkey=yqsdf59343zn0t5psoo8wsy3r&amp;dl=0","Click to download SizeChart")</f>
      </c>
      <c r="C322" s="0" t="inlineStr">
        <is>
          <t>Liv Women's Hoodie</t>
        </is>
      </c>
      <c r="D322" s="0" t="inlineStr">
        <is>
          <t>'128335</t>
        </is>
      </c>
      <c r="E322" s="0" t="inlineStr">
        <is>
          <t>DRK LIV W CO 12PK:128335Z-12PK</t>
        </is>
      </c>
      <c r="F322" s="0" t="inlineStr">
        <is>
          <t>'817128335996</t>
        </is>
      </c>
      <c r="G322" s="0" t="inlineStr">
        <is>
          <t>WOMENS</t>
        </is>
      </c>
      <c r="H322" s="0" t="inlineStr">
        <is>
          <t>12 PACK</t>
        </is>
      </c>
      <c r="I322" s="0">
        <v>528</v>
      </c>
      <c r="J322" s="0">
        <v>0</v>
      </c>
    </row>
    <row r="323" spans="1:10" customHeight="0">
      <c r="A323" s="0">
        <f>HYPERLINK("https://dl.dropboxusercontent.com/scl/fi/drh9do08kzfv7jf4zamn8/128336t.jpg?rlkey=3ly396krn9omcv3m7z7bbwf94&amp;dl=0","Click to download Image")</f>
      </c>
      <c r="B323" s="0">
        <f>HYPERLINK("https://dl.dropboxusercontent.com/scl/fi/vz0l3rs97yougsnaowfyn/mens-t-shirt-size-chartscal.jpg?rlkey=uhy1it6toebvp6a6iqbiecn96&amp;dl=0","Click to download SizeChart")</f>
      </c>
      <c r="C323" s="0" t="inlineStr">
        <is>
          <t>Cal Men's T-shirt</t>
        </is>
      </c>
      <c r="D323" s="0" t="inlineStr">
        <is>
          <t>'128336</t>
        </is>
      </c>
      <c r="E323" s="0" t="inlineStr">
        <is>
          <t>DRK CAL M RL:128336A-S</t>
        </is>
      </c>
      <c r="F323" s="0" t="inlineStr">
        <is>
          <t>'817128336047</t>
        </is>
      </c>
      <c r="G323" s="0" t="inlineStr">
        <is>
          <t>MENS</t>
        </is>
      </c>
      <c r="H323" s="0" t="inlineStr">
        <is>
          <t>S</t>
        </is>
      </c>
      <c r="I323" s="0">
        <v>29.99</v>
      </c>
      <c r="J323" s="0">
        <v>2</v>
      </c>
    </row>
    <row r="324" spans="1:10" customHeight="0">
      <c r="A324" s="0">
        <f>HYPERLINK("https://dl.dropboxusercontent.com/scl/fi/drh9do08kzfv7jf4zamn8/128336t.jpg?rlkey=3ly396krn9omcv3m7z7bbwf94&amp;dl=0","Click to download Image")</f>
      </c>
      <c r="B324" s="0">
        <f>HYPERLINK("https://dl.dropboxusercontent.com/scl/fi/vz0l3rs97yougsnaowfyn/mens-t-shirt-size-chartscal.jpg?rlkey=uhy1it6toebvp6a6iqbiecn96&amp;dl=0","Click to download SizeChart")</f>
      </c>
      <c r="C324" s="0" t="inlineStr">
        <is>
          <t>Cal Men's T-shirt</t>
        </is>
      </c>
      <c r="D324" s="0" t="inlineStr">
        <is>
          <t>'128336</t>
        </is>
      </c>
      <c r="E324" s="0" t="inlineStr">
        <is>
          <t>DRK CAL M RL:128336B-M</t>
        </is>
      </c>
      <c r="F324" s="0" t="inlineStr">
        <is>
          <t>'817128336054</t>
        </is>
      </c>
      <c r="G324" s="0" t="inlineStr">
        <is>
          <t>MENS</t>
        </is>
      </c>
      <c r="H324" s="0" t="inlineStr">
        <is>
          <t>M</t>
        </is>
      </c>
      <c r="I324" s="0">
        <v>29.99</v>
      </c>
      <c r="J324" s="0">
        <v>4</v>
      </c>
    </row>
    <row r="325" spans="1:10" customHeight="0">
      <c r="A325" s="0">
        <f>HYPERLINK("https://dl.dropboxusercontent.com/scl/fi/drh9do08kzfv7jf4zamn8/128336t.jpg?rlkey=3ly396krn9omcv3m7z7bbwf94&amp;dl=0","Click to download Image")</f>
      </c>
      <c r="B325" s="0">
        <f>HYPERLINK("https://dl.dropboxusercontent.com/scl/fi/vz0l3rs97yougsnaowfyn/mens-t-shirt-size-chartscal.jpg?rlkey=uhy1it6toebvp6a6iqbiecn96&amp;dl=0","Click to download SizeChart")</f>
      </c>
      <c r="C325" s="0" t="inlineStr">
        <is>
          <t>Cal Men's T-shirt</t>
        </is>
      </c>
      <c r="D325" s="0" t="inlineStr">
        <is>
          <t>'128336</t>
        </is>
      </c>
      <c r="E325" s="0" t="inlineStr">
        <is>
          <t>DRK CAL M RL:128336C-L</t>
        </is>
      </c>
      <c r="F325" s="0" t="inlineStr">
        <is>
          <t>'817128336061</t>
        </is>
      </c>
      <c r="G325" s="0" t="inlineStr">
        <is>
          <t>MENS</t>
        </is>
      </c>
      <c r="H325" s="0" t="inlineStr">
        <is>
          <t>L</t>
        </is>
      </c>
      <c r="I325" s="0">
        <v>29.99</v>
      </c>
      <c r="J325" s="0">
        <v>5</v>
      </c>
    </row>
    <row r="326" spans="1:10" customHeight="0">
      <c r="A326" s="0">
        <f>HYPERLINK("https://dl.dropboxusercontent.com/scl/fi/drh9do08kzfv7jf4zamn8/128336t.jpg?rlkey=3ly396krn9omcv3m7z7bbwf94&amp;dl=0","Click to download Image")</f>
      </c>
      <c r="B326" s="0">
        <f>HYPERLINK("https://dl.dropboxusercontent.com/scl/fi/vz0l3rs97yougsnaowfyn/mens-t-shirt-size-chartscal.jpg?rlkey=uhy1it6toebvp6a6iqbiecn96&amp;dl=0","Click to download SizeChart")</f>
      </c>
      <c r="C326" s="0" t="inlineStr">
        <is>
          <t>Cal Men's T-shirt</t>
        </is>
      </c>
      <c r="D326" s="0" t="inlineStr">
        <is>
          <t>'128336</t>
        </is>
      </c>
      <c r="E326" s="0" t="inlineStr">
        <is>
          <t>DRK CAL M RL:128336D-XL</t>
        </is>
      </c>
      <c r="F326" s="0" t="inlineStr">
        <is>
          <t>'817128336078</t>
        </is>
      </c>
      <c r="G326" s="0" t="inlineStr">
        <is>
          <t>MENS</t>
        </is>
      </c>
      <c r="H326" s="0" t="inlineStr">
        <is>
          <t>XL</t>
        </is>
      </c>
      <c r="I326" s="0">
        <v>29.99</v>
      </c>
      <c r="J326" s="0">
        <v>5</v>
      </c>
    </row>
    <row r="327" spans="1:10" customHeight="0">
      <c r="A327" s="0">
        <f>HYPERLINK("https://dl.dropboxusercontent.com/scl/fi/drh9do08kzfv7jf4zamn8/128336t.jpg?rlkey=3ly396krn9omcv3m7z7bbwf94&amp;dl=0","Click to download Image")</f>
      </c>
      <c r="B327" s="0">
        <f>HYPERLINK("https://dl.dropboxusercontent.com/scl/fi/vz0l3rs97yougsnaowfyn/mens-t-shirt-size-chartscal.jpg?rlkey=uhy1it6toebvp6a6iqbiecn96&amp;dl=0","Click to download SizeChart")</f>
      </c>
      <c r="C327" s="0" t="inlineStr">
        <is>
          <t>Cal Men's T-shirt</t>
        </is>
      </c>
      <c r="D327" s="0" t="inlineStr">
        <is>
          <t>'128336</t>
        </is>
      </c>
      <c r="E327" s="0" t="inlineStr">
        <is>
          <t>DRK CAL M RL:128336E-2XL</t>
        </is>
      </c>
      <c r="F327" s="0" t="inlineStr">
        <is>
          <t>'817128336085</t>
        </is>
      </c>
      <c r="G327" s="0" t="inlineStr">
        <is>
          <t>MENS</t>
        </is>
      </c>
      <c r="H327" s="0" t="inlineStr">
        <is>
          <t>2XL</t>
        </is>
      </c>
      <c r="I327" s="0">
        <v>29.99</v>
      </c>
      <c r="J327" s="0">
        <v>4</v>
      </c>
    </row>
    <row r="328" spans="1:10" customHeight="0">
      <c r="A328" s="0">
        <f>HYPERLINK("https://dl.dropboxusercontent.com/scl/fi/drh9do08kzfv7jf4zamn8/128336t.jpg?rlkey=3ly396krn9omcv3m7z7bbwf94&amp;dl=0","Click to download Image")</f>
      </c>
      <c r="B328" s="0">
        <f>HYPERLINK("https://dl.dropboxusercontent.com/scl/fi/vz0l3rs97yougsnaowfyn/mens-t-shirt-size-chartscal.jpg?rlkey=uhy1it6toebvp6a6iqbiecn96&amp;dl=0","Click to download SizeChart")</f>
      </c>
      <c r="C328" s="0" t="inlineStr">
        <is>
          <t>Cal Men's T-shirt</t>
        </is>
      </c>
      <c r="D328" s="0" t="inlineStr">
        <is>
          <t>'128336</t>
        </is>
      </c>
      <c r="E328" s="0" t="inlineStr">
        <is>
          <t>DRK CAL M RL:128336F-3XL</t>
        </is>
      </c>
      <c r="F328" s="0" t="inlineStr">
        <is>
          <t>'817128336092</t>
        </is>
      </c>
      <c r="G328" s="0" t="inlineStr">
        <is>
          <t>MENS</t>
        </is>
      </c>
      <c r="H328" s="0" t="inlineStr">
        <is>
          <t>3XL</t>
        </is>
      </c>
      <c r="I328" s="0">
        <v>29.99</v>
      </c>
      <c r="J328" s="0">
        <v>3</v>
      </c>
    </row>
    <row r="329" spans="1:10" customHeight="0">
      <c r="A329" s="0">
        <f>HYPERLINK("https://dl.dropboxusercontent.com/scl/fi/drh9do08kzfv7jf4zamn8/128336t.jpg?rlkey=3ly396krn9omcv3m7z7bbwf94&amp;dl=0","Click to download Image")</f>
      </c>
      <c r="B329" s="0">
        <f>HYPERLINK("https://dl.dropboxusercontent.com/scl/fi/vz0l3rs97yougsnaowfyn/mens-t-shirt-size-chartscal.jpg?rlkey=uhy1it6toebvp6a6iqbiecn96&amp;dl=0","Click to download SizeChart")</f>
      </c>
      <c r="C329" s="0" t="inlineStr">
        <is>
          <t>Cal Men's T-shirt</t>
        </is>
      </c>
      <c r="D329" s="0" t="inlineStr">
        <is>
          <t>'128336</t>
        </is>
      </c>
      <c r="E329" s="0" t="inlineStr">
        <is>
          <t>DRK CAL M RL 12PK:128336Z-12PK</t>
        </is>
      </c>
      <c r="F329" s="0" t="inlineStr">
        <is>
          <t>'817128336993</t>
        </is>
      </c>
      <c r="G329" s="0" t="inlineStr">
        <is>
          <t>MENS</t>
        </is>
      </c>
      <c r="H329" s="0" t="inlineStr">
        <is>
          <t>12 PACK</t>
        </is>
      </c>
      <c r="I329" s="0">
        <v>294</v>
      </c>
      <c r="J329" s="0">
        <v>0</v>
      </c>
    </row>
    <row r="330" spans="1:10" customHeight="0">
      <c r="A330" s="0">
        <f>HYPERLINK("https://dl.dropboxusercontent.com/scl/fi/06lg66zdfnyqhjee91nit/128338t.jpg?rlkey=rl5gqqlob16bw6y5twupnxqi3&amp;dl=0","Click to download Image")</f>
      </c>
      <c r="B330" s="0">
        <f>HYPERLINK("https://dl.dropboxusercontent.com/scl/fi/rlvjpixolu2fqrdd66fqo/mens-t-shirt-size-chartsjobe.jpg?rlkey=jjxrmp8pmbdj481c0e82833oz&amp;dl=0","Click to download SizeChart")</f>
      </c>
      <c r="C330" s="0" t="inlineStr">
        <is>
          <t>Jobe Men's Long Sleeve</t>
        </is>
      </c>
      <c r="D330" s="0" t="inlineStr">
        <is>
          <t>'128338</t>
        </is>
      </c>
      <c r="E330" s="0" t="inlineStr">
        <is>
          <t>DRK JOBE M RL:128338A-S</t>
        </is>
      </c>
      <c r="F330" s="0" t="inlineStr">
        <is>
          <t>'817128338041</t>
        </is>
      </c>
      <c r="G330" s="0" t="inlineStr">
        <is>
          <t>MENS</t>
        </is>
      </c>
      <c r="H330" s="0" t="inlineStr">
        <is>
          <t>S</t>
        </is>
      </c>
      <c r="I330" s="0">
        <v>29.99</v>
      </c>
      <c r="J330" s="0">
        <v>3</v>
      </c>
    </row>
    <row r="331" spans="1:10" customHeight="0">
      <c r="A331" s="0">
        <f>HYPERLINK("https://dl.dropboxusercontent.com/scl/fi/06lg66zdfnyqhjee91nit/128338t.jpg?rlkey=rl5gqqlob16bw6y5twupnxqi3&amp;dl=0","Click to download Image")</f>
      </c>
      <c r="B331" s="0">
        <f>HYPERLINK("https://dl.dropboxusercontent.com/scl/fi/rlvjpixolu2fqrdd66fqo/mens-t-shirt-size-chartsjobe.jpg?rlkey=jjxrmp8pmbdj481c0e82833oz&amp;dl=0","Click to download SizeChart")</f>
      </c>
      <c r="C331" s="0" t="inlineStr">
        <is>
          <t>Jobe Men's Long Sleeve</t>
        </is>
      </c>
      <c r="D331" s="0" t="inlineStr">
        <is>
          <t>'128338</t>
        </is>
      </c>
      <c r="E331" s="0" t="inlineStr">
        <is>
          <t>DRK JOBE M RL:128338B-M</t>
        </is>
      </c>
      <c r="F331" s="0" t="inlineStr">
        <is>
          <t>'817128338058</t>
        </is>
      </c>
      <c r="G331" s="0" t="inlineStr">
        <is>
          <t>MENS</t>
        </is>
      </c>
      <c r="H331" s="0" t="inlineStr">
        <is>
          <t>M</t>
        </is>
      </c>
      <c r="I331" s="0">
        <v>29.99</v>
      </c>
      <c r="J331" s="0">
        <v>6</v>
      </c>
    </row>
    <row r="332" spans="1:10" customHeight="0">
      <c r="A332" s="0">
        <f>HYPERLINK("https://dl.dropboxusercontent.com/scl/fi/06lg66zdfnyqhjee91nit/128338t.jpg?rlkey=rl5gqqlob16bw6y5twupnxqi3&amp;dl=0","Click to download Image")</f>
      </c>
      <c r="B332" s="0">
        <f>HYPERLINK("https://dl.dropboxusercontent.com/scl/fi/rlvjpixolu2fqrdd66fqo/mens-t-shirt-size-chartsjobe.jpg?rlkey=jjxrmp8pmbdj481c0e82833oz&amp;dl=0","Click to download SizeChart")</f>
      </c>
      <c r="C332" s="0" t="inlineStr">
        <is>
          <t>Jobe Men's Long Sleeve</t>
        </is>
      </c>
      <c r="D332" s="0" t="inlineStr">
        <is>
          <t>'128338</t>
        </is>
      </c>
      <c r="E332" s="0" t="inlineStr">
        <is>
          <t>DRK JOBE M RL:128338C-L</t>
        </is>
      </c>
      <c r="F332" s="0" t="inlineStr">
        <is>
          <t>'817128338065</t>
        </is>
      </c>
      <c r="G332" s="0" t="inlineStr">
        <is>
          <t>MENS</t>
        </is>
      </c>
      <c r="H332" s="0" t="inlineStr">
        <is>
          <t>L</t>
        </is>
      </c>
      <c r="I332" s="0">
        <v>29.99</v>
      </c>
      <c r="J332" s="0">
        <v>10</v>
      </c>
    </row>
    <row r="333" spans="1:10" customHeight="0">
      <c r="A333" s="0">
        <f>HYPERLINK("https://dl.dropboxusercontent.com/scl/fi/06lg66zdfnyqhjee91nit/128338t.jpg?rlkey=rl5gqqlob16bw6y5twupnxqi3&amp;dl=0","Click to download Image")</f>
      </c>
      <c r="B333" s="0">
        <f>HYPERLINK("https://dl.dropboxusercontent.com/scl/fi/rlvjpixolu2fqrdd66fqo/mens-t-shirt-size-chartsjobe.jpg?rlkey=jjxrmp8pmbdj481c0e82833oz&amp;dl=0","Click to download SizeChart")</f>
      </c>
      <c r="C333" s="0" t="inlineStr">
        <is>
          <t>Jobe Men's Long Sleeve</t>
        </is>
      </c>
      <c r="D333" s="0" t="inlineStr">
        <is>
          <t>'128338</t>
        </is>
      </c>
      <c r="E333" s="0" t="inlineStr">
        <is>
          <t>DRK JOBE M RL:128338D-XL</t>
        </is>
      </c>
      <c r="F333" s="0" t="inlineStr">
        <is>
          <t>'817128338072</t>
        </is>
      </c>
      <c r="G333" s="0" t="inlineStr">
        <is>
          <t>MENS</t>
        </is>
      </c>
      <c r="H333" s="0" t="inlineStr">
        <is>
          <t>XL</t>
        </is>
      </c>
      <c r="I333" s="0">
        <v>29.99</v>
      </c>
      <c r="J333" s="0">
        <v>8</v>
      </c>
    </row>
    <row r="334" spans="1:10" customHeight="0">
      <c r="A334" s="0">
        <f>HYPERLINK("https://dl.dropboxusercontent.com/scl/fi/06lg66zdfnyqhjee91nit/128338t.jpg?rlkey=rl5gqqlob16bw6y5twupnxqi3&amp;dl=0","Click to download Image")</f>
      </c>
      <c r="B334" s="0">
        <f>HYPERLINK("https://dl.dropboxusercontent.com/scl/fi/rlvjpixolu2fqrdd66fqo/mens-t-shirt-size-chartsjobe.jpg?rlkey=jjxrmp8pmbdj481c0e82833oz&amp;dl=0","Click to download SizeChart")</f>
      </c>
      <c r="C334" s="0" t="inlineStr">
        <is>
          <t>Jobe Men's Long Sleeve</t>
        </is>
      </c>
      <c r="D334" s="0" t="inlineStr">
        <is>
          <t>'128338</t>
        </is>
      </c>
      <c r="E334" s="0" t="inlineStr">
        <is>
          <t>DRK JOBE M RL:128338E-2XL</t>
        </is>
      </c>
      <c r="F334" s="0" t="inlineStr">
        <is>
          <t>'817128338089</t>
        </is>
      </c>
      <c r="G334" s="0" t="inlineStr">
        <is>
          <t>MENS</t>
        </is>
      </c>
      <c r="H334" s="0" t="inlineStr">
        <is>
          <t>2XL</t>
        </is>
      </c>
      <c r="I334" s="0">
        <v>29.99</v>
      </c>
      <c r="J334" s="0">
        <v>6</v>
      </c>
    </row>
    <row r="335" spans="1:10" customHeight="0">
      <c r="A335" s="0">
        <f>HYPERLINK("https://dl.dropboxusercontent.com/scl/fi/06lg66zdfnyqhjee91nit/128338t.jpg?rlkey=rl5gqqlob16bw6y5twupnxqi3&amp;dl=0","Click to download Image")</f>
      </c>
      <c r="B335" s="0">
        <f>HYPERLINK("https://dl.dropboxusercontent.com/scl/fi/rlvjpixolu2fqrdd66fqo/mens-t-shirt-size-chartsjobe.jpg?rlkey=jjxrmp8pmbdj481c0e82833oz&amp;dl=0","Click to download SizeChart")</f>
      </c>
      <c r="C335" s="0" t="inlineStr">
        <is>
          <t>Jobe Men's Long Sleeve</t>
        </is>
      </c>
      <c r="D335" s="0" t="inlineStr">
        <is>
          <t>'128338</t>
        </is>
      </c>
      <c r="E335" s="0" t="inlineStr">
        <is>
          <t>DRK JOBE M RL:128338F-3XL</t>
        </is>
      </c>
      <c r="F335" s="0" t="inlineStr">
        <is>
          <t>'817128338096</t>
        </is>
      </c>
      <c r="G335" s="0" t="inlineStr">
        <is>
          <t>MENS</t>
        </is>
      </c>
      <c r="H335" s="0" t="inlineStr">
        <is>
          <t>3XL</t>
        </is>
      </c>
      <c r="I335" s="0">
        <v>29.99</v>
      </c>
      <c r="J335" s="0">
        <v>3</v>
      </c>
    </row>
    <row r="336" spans="1:10" customHeight="0">
      <c r="A336" s="0">
        <f>HYPERLINK("https://dl.dropboxusercontent.com/scl/fi/06lg66zdfnyqhjee91nit/128338t.jpg?rlkey=rl5gqqlob16bw6y5twupnxqi3&amp;dl=0","Click to download Image")</f>
      </c>
      <c r="B336" s="0">
        <f>HYPERLINK("https://dl.dropboxusercontent.com/scl/fi/rlvjpixolu2fqrdd66fqo/mens-t-shirt-size-chartsjobe.jpg?rlkey=jjxrmp8pmbdj481c0e82833oz&amp;dl=0","Click to download SizeChart")</f>
      </c>
      <c r="C336" s="0" t="inlineStr">
        <is>
          <t>Jobe Men's Long Sleeve</t>
        </is>
      </c>
      <c r="D336" s="0" t="inlineStr">
        <is>
          <t>'128338</t>
        </is>
      </c>
      <c r="E336" s="0" t="inlineStr">
        <is>
          <t>DRK JOBE M RL 12PK:128338Z-12PK</t>
        </is>
      </c>
      <c r="F336" s="0" t="inlineStr">
        <is>
          <t>'817128338997</t>
        </is>
      </c>
      <c r="G336" s="0" t="inlineStr">
        <is>
          <t>MENS</t>
        </is>
      </c>
      <c r="H336" s="0" t="inlineStr">
        <is>
          <t>12 PACK</t>
        </is>
      </c>
      <c r="I336" s="0">
        <v>294</v>
      </c>
      <c r="J336" s="0">
        <v>0</v>
      </c>
    </row>
    <row r="337" spans="1:10" customHeight="0">
      <c r="A337" s="0">
        <f>HYPERLINK("https://dl.dropboxusercontent.com/scl/fi/v1o5x8lsz47t9w9k09iha/152614-f.jpg?rlkey=f8hhv4yv07zv3cc9drfp50k1t&amp;dl=0","Click to download Image")</f>
      </c>
      <c r="C337" s="0" t="inlineStr">
        <is>
          <t>Gast Youth Hoodie</t>
        </is>
      </c>
      <c r="D337" s="0" t="inlineStr">
        <is>
          <t>'152614</t>
        </is>
      </c>
      <c r="E337" s="0" t="inlineStr">
        <is>
          <t>DRK GAST Y BK:152614B-YS</t>
        </is>
      </c>
      <c r="F337" s="0" t="inlineStr">
        <is>
          <t>'817152614012</t>
        </is>
      </c>
      <c r="G337" s="0" t="inlineStr">
        <is>
          <t>YOUTH</t>
        </is>
      </c>
      <c r="H337" s="0" t="inlineStr">
        <is>
          <t>YS</t>
        </is>
      </c>
      <c r="I337" s="0">
        <v>39.99</v>
      </c>
      <c r="J337" s="0">
        <v>4</v>
      </c>
    </row>
    <row r="338" spans="1:10" customHeight="0">
      <c r="A338" s="0">
        <f>HYPERLINK("https://dl.dropboxusercontent.com/scl/fi/v1o5x8lsz47t9w9k09iha/152614-f.jpg?rlkey=f8hhv4yv07zv3cc9drfp50k1t&amp;dl=0","Click to download Image")</f>
      </c>
      <c r="C338" s="0" t="inlineStr">
        <is>
          <t>Gast Youth Hoodie</t>
        </is>
      </c>
      <c r="D338" s="0" t="inlineStr">
        <is>
          <t>'152614</t>
        </is>
      </c>
      <c r="E338" s="0" t="inlineStr">
        <is>
          <t>DRK GAST Y BK:152614C-YM</t>
        </is>
      </c>
      <c r="F338" s="0" t="inlineStr">
        <is>
          <t>'817152614029</t>
        </is>
      </c>
      <c r="G338" s="0" t="inlineStr">
        <is>
          <t>YOUTH</t>
        </is>
      </c>
      <c r="H338" s="0" t="inlineStr">
        <is>
          <t>YM</t>
        </is>
      </c>
      <c r="I338" s="0">
        <v>39.99</v>
      </c>
      <c r="J338" s="0">
        <v>4</v>
      </c>
    </row>
    <row r="339" spans="1:10" customHeight="0">
      <c r="A339" s="0">
        <f>HYPERLINK("https://dl.dropboxusercontent.com/scl/fi/v1o5x8lsz47t9w9k09iha/152614-f.jpg?rlkey=f8hhv4yv07zv3cc9drfp50k1t&amp;dl=0","Click to download Image")</f>
      </c>
      <c r="C339" s="0" t="inlineStr">
        <is>
          <t>Gast Youth Hoodie</t>
        </is>
      </c>
      <c r="D339" s="0" t="inlineStr">
        <is>
          <t>'152614</t>
        </is>
      </c>
      <c r="E339" s="0" t="inlineStr">
        <is>
          <t>DRK GAST Y BK:152614D-YL</t>
        </is>
      </c>
      <c r="F339" s="0" t="inlineStr">
        <is>
          <t>'817152614036</t>
        </is>
      </c>
      <c r="G339" s="0" t="inlineStr">
        <is>
          <t>YOUTH</t>
        </is>
      </c>
      <c r="H339" s="0" t="inlineStr">
        <is>
          <t>YL</t>
        </is>
      </c>
      <c r="I339" s="0">
        <v>39.99</v>
      </c>
      <c r="J339" s="0">
        <v>4</v>
      </c>
    </row>
    <row r="340" spans="1:10" customHeight="0">
      <c r="A340" s="0">
        <f>HYPERLINK("https://dl.dropboxusercontent.com/scl/fi/v1o5x8lsz47t9w9k09iha/152614-f.jpg?rlkey=f8hhv4yv07zv3cc9drfp50k1t&amp;dl=0","Click to download Image")</f>
      </c>
      <c r="C340" s="0" t="inlineStr">
        <is>
          <t>Gast Youth Hoodie</t>
        </is>
      </c>
      <c r="D340" s="0" t="inlineStr">
        <is>
          <t>'152614</t>
        </is>
      </c>
      <c r="E340" s="0" t="inlineStr">
        <is>
          <t>DRK GAST Y BK:152614E-YXL</t>
        </is>
      </c>
      <c r="F340" s="0" t="inlineStr">
        <is>
          <t>'817152614043</t>
        </is>
      </c>
      <c r="G340" s="0" t="inlineStr">
        <is>
          <t>YOUTH</t>
        </is>
      </c>
      <c r="H340" s="0" t="inlineStr">
        <is>
          <t>YXL</t>
        </is>
      </c>
      <c r="I340" s="0">
        <v>39.99</v>
      </c>
      <c r="J340" s="0">
        <v>4</v>
      </c>
    </row>
    <row r="341" spans="1:10" customHeight="0">
      <c r="A341" s="0">
        <f>HYPERLINK("https://dl.dropboxusercontent.com/scl/fi/vh7v1mie6fv9to9bppfya/128333t.jpg?rlkey=iylbak6bnvro0nxk3txj6smcn&amp;dl=0","Click to download Image")</f>
      </c>
      <c r="C341" s="0" t="inlineStr">
        <is>
          <t>Rand Youth Tank Top</t>
        </is>
      </c>
      <c r="D341" s="0" t="inlineStr">
        <is>
          <t>'128333</t>
        </is>
      </c>
      <c r="E341" s="0" t="inlineStr">
        <is>
          <t>DRK RAND Y RL:128333B-YS</t>
        </is>
      </c>
      <c r="F341" s="0" t="inlineStr">
        <is>
          <t>'817128333015</t>
        </is>
      </c>
      <c r="G341" s="0" t="inlineStr">
        <is>
          <t>YOUTH</t>
        </is>
      </c>
      <c r="H341" s="0" t="inlineStr">
        <is>
          <t>YS</t>
        </is>
      </c>
      <c r="I341" s="0">
        <v>24.99</v>
      </c>
      <c r="J341" s="0">
        <v>5</v>
      </c>
    </row>
    <row r="342" spans="1:10" customHeight="0">
      <c r="A342" s="0">
        <f>HYPERLINK("https://dl.dropboxusercontent.com/scl/fi/vh7v1mie6fv9to9bppfya/128333t.jpg?rlkey=iylbak6bnvro0nxk3txj6smcn&amp;dl=0","Click to download Image")</f>
      </c>
      <c r="C342" s="0" t="inlineStr">
        <is>
          <t>Rand Youth Tank Top</t>
        </is>
      </c>
      <c r="D342" s="0" t="inlineStr">
        <is>
          <t>'128333</t>
        </is>
      </c>
      <c r="E342" s="0" t="inlineStr">
        <is>
          <t>DRK RAND Y RL:128333C-YM</t>
        </is>
      </c>
      <c r="F342" s="0" t="inlineStr">
        <is>
          <t>'817128333022</t>
        </is>
      </c>
      <c r="G342" s="0" t="inlineStr">
        <is>
          <t>YOUTH</t>
        </is>
      </c>
      <c r="H342" s="0" t="inlineStr">
        <is>
          <t>YM</t>
        </is>
      </c>
      <c r="I342" s="0">
        <v>24.99</v>
      </c>
      <c r="J342" s="0">
        <v>4</v>
      </c>
    </row>
    <row r="343" spans="1:10" customHeight="0">
      <c r="A343" s="0">
        <f>HYPERLINK("https://dl.dropboxusercontent.com/scl/fi/vh7v1mie6fv9to9bppfya/128333t.jpg?rlkey=iylbak6bnvro0nxk3txj6smcn&amp;dl=0","Click to download Image")</f>
      </c>
      <c r="C343" s="0" t="inlineStr">
        <is>
          <t>Rand Youth Tank Top</t>
        </is>
      </c>
      <c r="D343" s="0" t="inlineStr">
        <is>
          <t>'128333</t>
        </is>
      </c>
      <c r="E343" s="0" t="inlineStr">
        <is>
          <t>DRK RAND Y RL:128333D-YL</t>
        </is>
      </c>
      <c r="F343" s="0" t="inlineStr">
        <is>
          <t>'817128333039</t>
        </is>
      </c>
      <c r="G343" s="0" t="inlineStr">
        <is>
          <t>YOUTH</t>
        </is>
      </c>
      <c r="H343" s="0" t="inlineStr">
        <is>
          <t>YL</t>
        </is>
      </c>
      <c r="I343" s="0">
        <v>24.99</v>
      </c>
      <c r="J343" s="0">
        <v>5</v>
      </c>
    </row>
    <row r="344" spans="1:10" customHeight="0">
      <c r="A344" s="0">
        <f>HYPERLINK("https://dl.dropboxusercontent.com/scl/fi/vh7v1mie6fv9to9bppfya/128333t.jpg?rlkey=iylbak6bnvro0nxk3txj6smcn&amp;dl=0","Click to download Image")</f>
      </c>
      <c r="C344" s="0" t="inlineStr">
        <is>
          <t>Rand Youth Tank Top</t>
        </is>
      </c>
      <c r="D344" s="0" t="inlineStr">
        <is>
          <t>'128333</t>
        </is>
      </c>
      <c r="E344" s="0" t="inlineStr">
        <is>
          <t>DRK RAND Y RL:128333E-YXL</t>
        </is>
      </c>
      <c r="F344" s="0" t="inlineStr">
        <is>
          <t>'817128333046</t>
        </is>
      </c>
      <c r="G344" s="0" t="inlineStr">
        <is>
          <t>YOUTH</t>
        </is>
      </c>
      <c r="H344" s="0" t="inlineStr">
        <is>
          <t>YXL</t>
        </is>
      </c>
      <c r="I344" s="0">
        <v>24.99</v>
      </c>
      <c r="J344" s="0">
        <v>7</v>
      </c>
    </row>
    <row r="345" spans="1:10" customHeight="0">
      <c r="A345" s="0">
        <f>HYPERLINK("https://dl.dropboxusercontent.com/scl/fi/vh7v1mie6fv9to9bppfya/128333t.jpg?rlkey=iylbak6bnvro0nxk3txj6smcn&amp;dl=0","Click to download Image")</f>
      </c>
      <c r="C345" s="0" t="inlineStr">
        <is>
          <t>Rand Youth Tank Top</t>
        </is>
      </c>
      <c r="D345" s="0" t="inlineStr">
        <is>
          <t>'128333</t>
        </is>
      </c>
      <c r="E345" s="0" t="inlineStr">
        <is>
          <t>DRK RAND Y RL 12PK:128333Z-12PK</t>
        </is>
      </c>
      <c r="F345" s="0" t="inlineStr">
        <is>
          <t>'817128333992</t>
        </is>
      </c>
      <c r="G345" s="0" t="inlineStr">
        <is>
          <t>YOUTH</t>
        </is>
      </c>
      <c r="H345" s="0" t="inlineStr">
        <is>
          <t>12 PACK</t>
        </is>
      </c>
      <c r="I345" s="0">
        <v>240</v>
      </c>
      <c r="J345" s="0">
        <v>0</v>
      </c>
    </row>
    <row r="346" spans="1:10" customHeight="0">
      <c r="A346" s="0">
        <f>HYPERLINK("https://dl.dropboxusercontent.com/scl/fi/z2nuxz1b0buo1iyx7dwn3/152614-f.jpg?rlkey=8c7nyovktcm371b6uqu6qp10x&amp;dl=0","Click to download Image")</f>
      </c>
      <c r="C346" s="0" t="inlineStr">
        <is>
          <t>Gast Toddler Hoodie</t>
        </is>
      </c>
      <c r="D346" s="0" t="inlineStr">
        <is>
          <t>'152615</t>
        </is>
      </c>
      <c r="E346" s="0" t="inlineStr">
        <is>
          <t>DRK GAST T BK:152615A-2T</t>
        </is>
      </c>
      <c r="F346" s="0" t="inlineStr">
        <is>
          <t>'817152615088</t>
        </is>
      </c>
      <c r="G346" s="0" t="inlineStr">
        <is>
          <t>TODDLER</t>
        </is>
      </c>
      <c r="H346" s="0" t="inlineStr">
        <is>
          <t>2T</t>
        </is>
      </c>
      <c r="I346" s="0">
        <v>39.99</v>
      </c>
      <c r="J346" s="0">
        <v>2</v>
      </c>
    </row>
    <row r="347" spans="1:10" customHeight="0">
      <c r="A347" s="0">
        <f>HYPERLINK("https://dl.dropboxusercontent.com/scl/fi/z2nuxz1b0buo1iyx7dwn3/152614-f.jpg?rlkey=8c7nyovktcm371b6uqu6qp10x&amp;dl=0","Click to download Image")</f>
      </c>
      <c r="C347" s="0" t="inlineStr">
        <is>
          <t>Gast Toddler Hoodie</t>
        </is>
      </c>
      <c r="D347" s="0" t="inlineStr">
        <is>
          <t>'152615</t>
        </is>
      </c>
      <c r="E347" s="0" t="inlineStr">
        <is>
          <t>DRK GAST T BK:152615B-3T</t>
        </is>
      </c>
      <c r="F347" s="0" t="inlineStr">
        <is>
          <t>'817152615095</t>
        </is>
      </c>
      <c r="G347" s="0" t="inlineStr">
        <is>
          <t>TODDLER</t>
        </is>
      </c>
      <c r="H347" s="0" t="inlineStr">
        <is>
          <t>3T</t>
        </is>
      </c>
      <c r="I347" s="0">
        <v>39.99</v>
      </c>
      <c r="J347" s="0">
        <v>3</v>
      </c>
    </row>
    <row r="348" spans="1:10" customHeight="0">
      <c r="A348" s="0">
        <f>HYPERLINK("https://dl.dropboxusercontent.com/scl/fi/z2nuxz1b0buo1iyx7dwn3/152614-f.jpg?rlkey=8c7nyovktcm371b6uqu6qp10x&amp;dl=0","Click to download Image")</f>
      </c>
      <c r="C348" s="0" t="inlineStr">
        <is>
          <t>Gast Toddler Hoodie</t>
        </is>
      </c>
      <c r="D348" s="0" t="inlineStr">
        <is>
          <t>'152615</t>
        </is>
      </c>
      <c r="E348" s="0" t="inlineStr">
        <is>
          <t>DRK GAST T BK:152615C-4T</t>
        </is>
      </c>
      <c r="F348" s="0" t="inlineStr">
        <is>
          <t>'817152615101</t>
        </is>
      </c>
      <c r="G348" s="0" t="inlineStr">
        <is>
          <t>TODDLER</t>
        </is>
      </c>
      <c r="H348" s="0" t="inlineStr">
        <is>
          <t>4T</t>
        </is>
      </c>
      <c r="I348" s="0">
        <v>39.99</v>
      </c>
      <c r="J348" s="0">
        <v>3</v>
      </c>
    </row>
    <row r="349" spans="1:10" customHeight="0">
      <c r="A349" s="0">
        <f>HYPERLINK("https://dl.dropboxusercontent.com/scl/fi/z2nuxz1b0buo1iyx7dwn3/152614-f.jpg?rlkey=8c7nyovktcm371b6uqu6qp10x&amp;dl=0","Click to download Image")</f>
      </c>
      <c r="C349" s="0" t="inlineStr">
        <is>
          <t>Gast Toddler Hoodie</t>
        </is>
      </c>
      <c r="D349" s="0" t="inlineStr">
        <is>
          <t>'152615</t>
        </is>
      </c>
      <c r="E349" s="0" t="inlineStr">
        <is>
          <t>DRK GAST T BK:152615D-5T</t>
        </is>
      </c>
      <c r="F349" s="0" t="inlineStr">
        <is>
          <t>'817152615118</t>
        </is>
      </c>
      <c r="G349" s="0" t="inlineStr">
        <is>
          <t>TODDLER</t>
        </is>
      </c>
      <c r="H349" s="0" t="inlineStr">
        <is>
          <t>5T</t>
        </is>
      </c>
      <c r="I349" s="0">
        <v>39.99</v>
      </c>
      <c r="J349" s="0">
        <v>3</v>
      </c>
    </row>
    <row r="350" spans="1:10" customHeight="0">
      <c r="A350" s="0">
        <f>HYPERLINK("https://dl.dropboxusercontent.com/scl/fi/4tgevy2sdm7fcej8pk5jw/151285mt.jpg?rlkey=7tysljcv84qj9x6dftjbtwtcc&amp;dl=0","Click to download Image")</f>
      </c>
      <c r="B350" s="0">
        <f>HYPERLINK("https://dl.dropboxusercontent.com/scl/fi/bmjbpk52wn2wskxf94x41/womens-t-shirt-size-chartsslate.jpg?rlkey=5fyqo4zzq0zsjq6p9icsp24sm&amp;dl=0","Click to download SizeChart")</f>
      </c>
      <c r="C350" s="0" t="inlineStr">
        <is>
          <t>Slate Women's Short Sleeve Shirt</t>
        </is>
      </c>
      <c r="D350" s="0" t="inlineStr">
        <is>
          <t>'151285</t>
        </is>
      </c>
      <c r="E350" s="0" t="inlineStr">
        <is>
          <t>DRK SLATE W BE:151285A-S</t>
        </is>
      </c>
      <c r="F350" s="0" t="inlineStr">
        <is>
          <t>'817151285046</t>
        </is>
      </c>
      <c r="G350" s="0" t="inlineStr">
        <is>
          <t>WOMENS</t>
        </is>
      </c>
      <c r="H350" s="0" t="inlineStr">
        <is>
          <t>S</t>
        </is>
      </c>
      <c r="I350" s="0">
        <v>29.99</v>
      </c>
      <c r="J350" s="0">
        <v>2</v>
      </c>
    </row>
    <row r="351" spans="1:10" customHeight="0">
      <c r="A351" s="0">
        <f>HYPERLINK("https://dl.dropboxusercontent.com/scl/fi/4tgevy2sdm7fcej8pk5jw/151285mt.jpg?rlkey=7tysljcv84qj9x6dftjbtwtcc&amp;dl=0","Click to download Image")</f>
      </c>
      <c r="B351" s="0">
        <f>HYPERLINK("https://dl.dropboxusercontent.com/scl/fi/bmjbpk52wn2wskxf94x41/womens-t-shirt-size-chartsslate.jpg?rlkey=5fyqo4zzq0zsjq6p9icsp24sm&amp;dl=0","Click to download SizeChart")</f>
      </c>
      <c r="C351" s="0" t="inlineStr">
        <is>
          <t>Slate Women's Short Sleeve Shirt</t>
        </is>
      </c>
      <c r="D351" s="0" t="inlineStr">
        <is>
          <t>'151285</t>
        </is>
      </c>
      <c r="E351" s="0" t="inlineStr">
        <is>
          <t>DRK SLATE W BE:151285B-M</t>
        </is>
      </c>
      <c r="F351" s="0" t="inlineStr">
        <is>
          <t>'817151285053</t>
        </is>
      </c>
      <c r="G351" s="0" t="inlineStr">
        <is>
          <t>WOMENS</t>
        </is>
      </c>
      <c r="H351" s="0" t="inlineStr">
        <is>
          <t>M</t>
        </is>
      </c>
      <c r="I351" s="0">
        <v>29.99</v>
      </c>
      <c r="J351" s="0">
        <v>4</v>
      </c>
    </row>
    <row r="352" spans="1:10" customHeight="0">
      <c r="A352" s="0">
        <f>HYPERLINK("https://dl.dropboxusercontent.com/scl/fi/4tgevy2sdm7fcej8pk5jw/151285mt.jpg?rlkey=7tysljcv84qj9x6dftjbtwtcc&amp;dl=0","Click to download Image")</f>
      </c>
      <c r="B352" s="0">
        <f>HYPERLINK("https://dl.dropboxusercontent.com/scl/fi/bmjbpk52wn2wskxf94x41/womens-t-shirt-size-chartsslate.jpg?rlkey=5fyqo4zzq0zsjq6p9icsp24sm&amp;dl=0","Click to download SizeChart")</f>
      </c>
      <c r="C352" s="0" t="inlineStr">
        <is>
          <t>Slate Women's Short Sleeve Shirt</t>
        </is>
      </c>
      <c r="D352" s="0" t="inlineStr">
        <is>
          <t>'151285</t>
        </is>
      </c>
      <c r="E352" s="0" t="inlineStr">
        <is>
          <t>DRK SLATE W BE:151285C-L</t>
        </is>
      </c>
      <c r="F352" s="0" t="inlineStr">
        <is>
          <t>'817151285060</t>
        </is>
      </c>
      <c r="G352" s="0" t="inlineStr">
        <is>
          <t>WOMENS</t>
        </is>
      </c>
      <c r="H352" s="0" t="inlineStr">
        <is>
          <t>L</t>
        </is>
      </c>
      <c r="I352" s="0">
        <v>29.99</v>
      </c>
      <c r="J352" s="0">
        <v>5</v>
      </c>
    </row>
    <row r="353" spans="1:10" customHeight="0">
      <c r="A353" s="0">
        <f>HYPERLINK("https://dl.dropboxusercontent.com/scl/fi/4tgevy2sdm7fcej8pk5jw/151285mt.jpg?rlkey=7tysljcv84qj9x6dftjbtwtcc&amp;dl=0","Click to download Image")</f>
      </c>
      <c r="B353" s="0">
        <f>HYPERLINK("https://dl.dropboxusercontent.com/scl/fi/bmjbpk52wn2wskxf94x41/womens-t-shirt-size-chartsslate.jpg?rlkey=5fyqo4zzq0zsjq6p9icsp24sm&amp;dl=0","Click to download SizeChart")</f>
      </c>
      <c r="C353" s="0" t="inlineStr">
        <is>
          <t>Slate Women's Short Sleeve Shirt</t>
        </is>
      </c>
      <c r="D353" s="0" t="inlineStr">
        <is>
          <t>'151285</t>
        </is>
      </c>
      <c r="E353" s="0" t="inlineStr">
        <is>
          <t>DRK SLATE W BE:151285D-XL</t>
        </is>
      </c>
      <c r="F353" s="0" t="inlineStr">
        <is>
          <t>'817151285077</t>
        </is>
      </c>
      <c r="G353" s="0" t="inlineStr">
        <is>
          <t>WOMENS</t>
        </is>
      </c>
      <c r="H353" s="0" t="inlineStr">
        <is>
          <t>XL</t>
        </is>
      </c>
      <c r="I353" s="0">
        <v>29.99</v>
      </c>
      <c r="J353" s="0">
        <v>3</v>
      </c>
    </row>
    <row r="354" spans="1:10" customHeight="0">
      <c r="A354" s="0">
        <f>HYPERLINK("https://dl.dropboxusercontent.com/scl/fi/4tgevy2sdm7fcej8pk5jw/151285mt.jpg?rlkey=7tysljcv84qj9x6dftjbtwtcc&amp;dl=0","Click to download Image")</f>
      </c>
      <c r="B354" s="0">
        <f>HYPERLINK("https://dl.dropboxusercontent.com/scl/fi/bmjbpk52wn2wskxf94x41/womens-t-shirt-size-chartsslate.jpg?rlkey=5fyqo4zzq0zsjq6p9icsp24sm&amp;dl=0","Click to download SizeChart")</f>
      </c>
      <c r="C354" s="0" t="inlineStr">
        <is>
          <t>Slate Women's Short Sleeve Shirt</t>
        </is>
      </c>
      <c r="D354" s="0" t="inlineStr">
        <is>
          <t>'151285</t>
        </is>
      </c>
      <c r="E354" s="0" t="inlineStr">
        <is>
          <t>DRK SLATE W BE:151285E-2XL</t>
        </is>
      </c>
      <c r="F354" s="0" t="inlineStr">
        <is>
          <t>'817151285084</t>
        </is>
      </c>
      <c r="G354" s="0" t="inlineStr">
        <is>
          <t>WOMENS</t>
        </is>
      </c>
      <c r="H354" s="0" t="inlineStr">
        <is>
          <t>2XL</t>
        </is>
      </c>
      <c r="I354" s="0">
        <v>29.99</v>
      </c>
      <c r="J354" s="0">
        <v>2</v>
      </c>
    </row>
    <row r="355" spans="1:10" customHeight="0">
      <c r="A355" s="0">
        <f>HYPERLINK("https://dl.dropboxusercontent.com/scl/fi/4tgevy2sdm7fcej8pk5jw/151285mt.jpg?rlkey=7tysljcv84qj9x6dftjbtwtcc&amp;dl=0","Click to download Image")</f>
      </c>
      <c r="B355" s="0">
        <f>HYPERLINK("https://dl.dropboxusercontent.com/scl/fi/bmjbpk52wn2wskxf94x41/womens-t-shirt-size-chartsslate.jpg?rlkey=5fyqo4zzq0zsjq6p9icsp24sm&amp;dl=0","Click to download SizeChart")</f>
      </c>
      <c r="C355" s="0" t="inlineStr">
        <is>
          <t>Slate Women's Short Sleeve Shirt</t>
        </is>
      </c>
      <c r="D355" s="0" t="inlineStr">
        <is>
          <t>'151285</t>
        </is>
      </c>
      <c r="E355" s="0" t="inlineStr">
        <is>
          <t>DRK SLATE W BE:151285F-3XL</t>
        </is>
      </c>
      <c r="F355" s="0" t="inlineStr">
        <is>
          <t>'817151285091</t>
        </is>
      </c>
      <c r="G355" s="0" t="inlineStr">
        <is>
          <t>WOMENS</t>
        </is>
      </c>
      <c r="H355" s="0" t="inlineStr">
        <is>
          <t>3XL</t>
        </is>
      </c>
      <c r="I355" s="0">
        <v>29.99</v>
      </c>
      <c r="J355" s="0">
        <v>3</v>
      </c>
    </row>
    <row r="356" spans="1:10" customHeight="0">
      <c r="A356" s="0">
        <f>HYPERLINK("https://dl.dropboxusercontent.com/scl/fi/4tgevy2sdm7fcej8pk5jw/151285mt.jpg?rlkey=7tysljcv84qj9x6dftjbtwtcc&amp;dl=0","Click to download Image")</f>
      </c>
      <c r="B356" s="0">
        <f>HYPERLINK("https://dl.dropboxusercontent.com/scl/fi/bmjbpk52wn2wskxf94x41/womens-t-shirt-size-chartsslate.jpg?rlkey=5fyqo4zzq0zsjq6p9icsp24sm&amp;dl=0","Click to download SizeChart")</f>
      </c>
      <c r="C356" s="0" t="inlineStr">
        <is>
          <t>Slate Women's Short Sleeve Shirt</t>
        </is>
      </c>
      <c r="D356" s="0" t="inlineStr">
        <is>
          <t>'151285</t>
        </is>
      </c>
      <c r="E356" s="0" t="inlineStr">
        <is>
          <t>DRK SLATE W BE:151285Z-12PK</t>
        </is>
      </c>
      <c r="F356" s="0" t="inlineStr">
        <is>
          <t>'817151285992</t>
        </is>
      </c>
      <c r="G356" s="0" t="inlineStr">
        <is>
          <t>WOMENS</t>
        </is>
      </c>
      <c r="H356" s="0" t="inlineStr">
        <is>
          <t>12 PACK</t>
        </is>
      </c>
      <c r="I356" s="0">
        <v>288</v>
      </c>
      <c r="J356" s="0">
        <v>0</v>
      </c>
    </row>
    <row r="357" spans="1:10" customHeight="0">
      <c r="A357" s="0">
        <f>HYPERLINK("https://dl.dropboxusercontent.com/scl/fi/rqkko0ln4p5t5w38rqssx/slate-151494-tn.jpg?rlkey=l7j83zh82dkj3ae952p1yfl8m&amp;dl=0","Click to download Image")</f>
      </c>
      <c r="B357" s="0">
        <f>HYPERLINK("https://dl.dropboxusercontent.com/scl/fi/2ka0ci8czthagthss0kww/tdlr-yth-t-shirt-size-chartsslate-ss.jpg?rlkey=kl6tdtok9jjjrh7czxf3tsq7r&amp;dl=0","Click to download SizeChart")</f>
      </c>
      <c r="C357" s="0" t="inlineStr">
        <is>
          <t>Slate Youth Short Sleeve Shirt</t>
        </is>
      </c>
      <c r="D357" s="0" t="inlineStr">
        <is>
          <t>'151494</t>
        </is>
      </c>
      <c r="E357" s="0" t="inlineStr">
        <is>
          <t>DRK SLATE Y BE:151494B-YS</t>
        </is>
      </c>
      <c r="F357" s="0" t="inlineStr">
        <is>
          <t>'817151494011</t>
        </is>
      </c>
      <c r="G357" s="0" t="inlineStr">
        <is>
          <t>YOUTH</t>
        </is>
      </c>
      <c r="H357" s="0" t="inlineStr">
        <is>
          <t>YS</t>
        </is>
      </c>
      <c r="I357" s="0">
        <v>29.99</v>
      </c>
      <c r="J357" s="0">
        <v>5</v>
      </c>
    </row>
    <row r="358" spans="1:10" customHeight="0">
      <c r="A358" s="0">
        <f>HYPERLINK("https://dl.dropboxusercontent.com/scl/fi/rqkko0ln4p5t5w38rqssx/slate-151494-tn.jpg?rlkey=l7j83zh82dkj3ae952p1yfl8m&amp;dl=0","Click to download Image")</f>
      </c>
      <c r="B358" s="0">
        <f>HYPERLINK("https://dl.dropboxusercontent.com/scl/fi/2ka0ci8czthagthss0kww/tdlr-yth-t-shirt-size-chartsslate-ss.jpg?rlkey=kl6tdtok9jjjrh7czxf3tsq7r&amp;dl=0","Click to download SizeChart")</f>
      </c>
      <c r="C358" s="0" t="inlineStr">
        <is>
          <t>Slate Youth Short Sleeve Shirt</t>
        </is>
      </c>
      <c r="D358" s="0" t="inlineStr">
        <is>
          <t>'151494</t>
        </is>
      </c>
      <c r="E358" s="0" t="inlineStr">
        <is>
          <t>DRK SLATE Y BE:151494C-YM</t>
        </is>
      </c>
      <c r="F358" s="0" t="inlineStr">
        <is>
          <t>'817151494028</t>
        </is>
      </c>
      <c r="G358" s="0" t="inlineStr">
        <is>
          <t>YOUTH</t>
        </is>
      </c>
      <c r="H358" s="0" t="inlineStr">
        <is>
          <t>YM</t>
        </is>
      </c>
      <c r="I358" s="0">
        <v>29.99</v>
      </c>
      <c r="J358" s="0">
        <v>6</v>
      </c>
    </row>
    <row r="359" spans="1:10" customHeight="0">
      <c r="A359" s="0">
        <f>HYPERLINK("https://dl.dropboxusercontent.com/scl/fi/rqkko0ln4p5t5w38rqssx/slate-151494-tn.jpg?rlkey=l7j83zh82dkj3ae952p1yfl8m&amp;dl=0","Click to download Image")</f>
      </c>
      <c r="B359" s="0">
        <f>HYPERLINK("https://dl.dropboxusercontent.com/scl/fi/2ka0ci8czthagthss0kww/tdlr-yth-t-shirt-size-chartsslate-ss.jpg?rlkey=kl6tdtok9jjjrh7czxf3tsq7r&amp;dl=0","Click to download SizeChart")</f>
      </c>
      <c r="C359" s="0" t="inlineStr">
        <is>
          <t>Slate Youth Short Sleeve Shirt</t>
        </is>
      </c>
      <c r="D359" s="0" t="inlineStr">
        <is>
          <t>'151494</t>
        </is>
      </c>
      <c r="E359" s="0" t="inlineStr">
        <is>
          <t>DRK SLATE Y BE:151494D-YL</t>
        </is>
      </c>
      <c r="F359" s="0" t="inlineStr">
        <is>
          <t>'817151494035</t>
        </is>
      </c>
      <c r="G359" s="0" t="inlineStr">
        <is>
          <t>YOUTH</t>
        </is>
      </c>
      <c r="H359" s="0" t="inlineStr">
        <is>
          <t>YL</t>
        </is>
      </c>
      <c r="I359" s="0">
        <v>29.99</v>
      </c>
      <c r="J359" s="0">
        <v>6</v>
      </c>
    </row>
    <row r="360" spans="1:10" customHeight="0">
      <c r="A360" s="0">
        <f>HYPERLINK("https://dl.dropboxusercontent.com/scl/fi/rqkko0ln4p5t5w38rqssx/slate-151494-tn.jpg?rlkey=l7j83zh82dkj3ae952p1yfl8m&amp;dl=0","Click to download Image")</f>
      </c>
      <c r="B360" s="0">
        <f>HYPERLINK("https://dl.dropboxusercontent.com/scl/fi/2ka0ci8czthagthss0kww/tdlr-yth-t-shirt-size-chartsslate-ss.jpg?rlkey=kl6tdtok9jjjrh7czxf3tsq7r&amp;dl=0","Click to download SizeChart")</f>
      </c>
      <c r="C360" s="0" t="inlineStr">
        <is>
          <t>Slate Youth Short Sleeve Shirt</t>
        </is>
      </c>
      <c r="D360" s="0" t="inlineStr">
        <is>
          <t>'151494</t>
        </is>
      </c>
      <c r="E360" s="0" t="inlineStr">
        <is>
          <t>DRK SLATE Y BE:151494E-YXL</t>
        </is>
      </c>
      <c r="F360" s="0" t="inlineStr">
        <is>
          <t>'817151494042</t>
        </is>
      </c>
      <c r="G360" s="0" t="inlineStr">
        <is>
          <t>YOUTH</t>
        </is>
      </c>
      <c r="H360" s="0" t="inlineStr">
        <is>
          <t>YXL</t>
        </is>
      </c>
      <c r="I360" s="0">
        <v>29.99</v>
      </c>
      <c r="J360" s="0">
        <v>6</v>
      </c>
    </row>
    <row r="361" spans="1:10" customHeight="0">
      <c r="A361" s="0">
        <f>HYPERLINK("https://dl.dropboxusercontent.com/scl/fi/rqkko0ln4p5t5w38rqssx/slate-151494-tn.jpg?rlkey=l7j83zh82dkj3ae952p1yfl8m&amp;dl=0","Click to download Image")</f>
      </c>
      <c r="B361" s="0">
        <f>HYPERLINK("https://dl.dropboxusercontent.com/scl/fi/2ka0ci8czthagthss0kww/tdlr-yth-t-shirt-size-chartsslate-ss.jpg?rlkey=kl6tdtok9jjjrh7czxf3tsq7r&amp;dl=0","Click to download SizeChart")</f>
      </c>
      <c r="C361" s="0" t="inlineStr">
        <is>
          <t>Slate Youth Short Sleeve Shirt</t>
        </is>
      </c>
      <c r="D361" s="0" t="inlineStr">
        <is>
          <t>'151494</t>
        </is>
      </c>
      <c r="E361" s="0" t="inlineStr">
        <is>
          <t>DRK SLATE Y BE:151494Z-12PK</t>
        </is>
      </c>
      <c r="F361" s="0" t="inlineStr">
        <is>
          <t>'817151494998</t>
        </is>
      </c>
      <c r="G361" s="0" t="inlineStr">
        <is>
          <t>YOUTH</t>
        </is>
      </c>
      <c r="H361" s="0" t="inlineStr">
        <is>
          <t>12 PACK</t>
        </is>
      </c>
      <c r="I361" s="0">
        <v>288</v>
      </c>
      <c r="J361" s="0">
        <v>0</v>
      </c>
    </row>
    <row r="362" spans="1:10" customHeight="0">
      <c r="A362" s="0">
        <f>HYPERLINK("https://dl.dropboxusercontent.com/scl/fi/mk6nfz7nu605si8udpm5z/drakefb28346.jpg?rlkey=iqccg90xvtwe5laf95v457bzt&amp;dl=0","Click to download Image")</f>
      </c>
      <c r="C362" s="0" t="inlineStr">
        <is>
          <t>Mini Rubber Football</t>
        </is>
      </c>
      <c r="D362" s="0" t="inlineStr">
        <is>
          <t>'144240</t>
        </is>
      </c>
      <c r="E362" s="0" t="inlineStr">
        <is>
          <t>DRK FBALL BE:144240</t>
        </is>
      </c>
      <c r="F362" s="0" t="inlineStr">
        <is>
          <t>'917144240011</t>
        </is>
      </c>
      <c r="H362" s="0" t="inlineStr">
        <is>
          <t>ONE SIZE</t>
        </is>
      </c>
      <c r="I362" s="0">
        <v>19.99</v>
      </c>
      <c r="J362" s="0">
        <v>83</v>
      </c>
    </row>
    <row r="363" spans="1:10" customHeight="0">
      <c r="A363" s="0">
        <f>HYPERLINK("https://dl.dropboxusercontent.com/scl/fi/by22s6x8yzeeopx5p7vhd/basketball-144239-t.jpg?rlkey=12h80seryn1wfjx8zif2366dy&amp;dl=0","Click to download Image")</f>
      </c>
      <c r="C363" s="0" t="inlineStr">
        <is>
          <t>Mini Rubber Basketball</t>
        </is>
      </c>
      <c r="D363" s="0" t="inlineStr">
        <is>
          <t>'144239</t>
        </is>
      </c>
      <c r="E363" s="0" t="inlineStr">
        <is>
          <t>DRK BBALL BE:144239</t>
        </is>
      </c>
      <c r="F363" s="0" t="inlineStr">
        <is>
          <t>'917144239015</t>
        </is>
      </c>
      <c r="H363" s="0" t="inlineStr">
        <is>
          <t>ONE SIZE</t>
        </is>
      </c>
      <c r="I363" s="0">
        <v>19.99</v>
      </c>
      <c r="J363" s="0">
        <v>85</v>
      </c>
    </row>
    <row r="364" spans="1:10" customHeight="0">
      <c r="A364" s="0">
        <f>HYPERLINK("https://dl.dropboxusercontent.com/scl/fi/zhqymdqne9ethlr8eyq1d/thea-134633-f.jpg?rlkey=o1er34fxqnhkkxo8nwem54fs9&amp;dl=0","Click to download Image")</f>
      </c>
      <c r="B364" s="0">
        <f>HYPERLINK("https://dl.dropboxusercontent.com/scl/fi/mdphp9pw1ilixr5z30j9j/womens-hoodie-and-sweatshirt-size-chartsthea-hz.jpg?rlkey=ybcudgqt6qo0rib5dif6gm2ez&amp;dl=0","Click to download SizeChart")</f>
      </c>
      <c r="C364" s="0" t="inlineStr">
        <is>
          <t>Thea Women's Lightweight Hoodie</t>
        </is>
      </c>
      <c r="D364" s="0" t="inlineStr">
        <is>
          <t>'134633</t>
        </is>
      </c>
      <c r="E364" s="0" t="inlineStr">
        <is>
          <t>DRK THEA W RL:134633A-S</t>
        </is>
      </c>
      <c r="F364" s="0" t="inlineStr">
        <is>
          <t>'817134633048</t>
        </is>
      </c>
      <c r="G364" s="0" t="inlineStr">
        <is>
          <t>WOMENS</t>
        </is>
      </c>
      <c r="H364" s="0" t="inlineStr">
        <is>
          <t>S</t>
        </is>
      </c>
      <c r="I364" s="0">
        <v>52.99</v>
      </c>
      <c r="J364" s="0">
        <v>2</v>
      </c>
    </row>
    <row r="365" spans="1:10" customHeight="0">
      <c r="A365" s="0">
        <f>HYPERLINK("https://dl.dropboxusercontent.com/scl/fi/zhqymdqne9ethlr8eyq1d/thea-134633-f.jpg?rlkey=o1er34fxqnhkkxo8nwem54fs9&amp;dl=0","Click to download Image")</f>
      </c>
      <c r="B365" s="0">
        <f>HYPERLINK("https://dl.dropboxusercontent.com/scl/fi/mdphp9pw1ilixr5z30j9j/womens-hoodie-and-sweatshirt-size-chartsthea-hz.jpg?rlkey=ybcudgqt6qo0rib5dif6gm2ez&amp;dl=0","Click to download SizeChart")</f>
      </c>
      <c r="C365" s="0" t="inlineStr">
        <is>
          <t>Thea Women's Lightweight Hoodie</t>
        </is>
      </c>
      <c r="D365" s="0" t="inlineStr">
        <is>
          <t>'134633</t>
        </is>
      </c>
      <c r="E365" s="0" t="inlineStr">
        <is>
          <t>DRK THEA W RL:134633B-M</t>
        </is>
      </c>
      <c r="F365" s="0" t="inlineStr">
        <is>
          <t>'817134633055</t>
        </is>
      </c>
      <c r="G365" s="0" t="inlineStr">
        <is>
          <t>WOMENS</t>
        </is>
      </c>
      <c r="H365" s="0" t="inlineStr">
        <is>
          <t>M</t>
        </is>
      </c>
      <c r="I365" s="0">
        <v>52.99</v>
      </c>
      <c r="J365" s="0">
        <v>2</v>
      </c>
    </row>
    <row r="366" spans="1:10" customHeight="0">
      <c r="A366" s="0">
        <f>HYPERLINK("https://dl.dropboxusercontent.com/scl/fi/zhqymdqne9ethlr8eyq1d/thea-134633-f.jpg?rlkey=o1er34fxqnhkkxo8nwem54fs9&amp;dl=0","Click to download Image")</f>
      </c>
      <c r="B366" s="0">
        <f>HYPERLINK("https://dl.dropboxusercontent.com/scl/fi/mdphp9pw1ilixr5z30j9j/womens-hoodie-and-sweatshirt-size-chartsthea-hz.jpg?rlkey=ybcudgqt6qo0rib5dif6gm2ez&amp;dl=0","Click to download SizeChart")</f>
      </c>
      <c r="C366" s="0" t="inlineStr">
        <is>
          <t>Thea Women's Lightweight Hoodie</t>
        </is>
      </c>
      <c r="D366" s="0" t="inlineStr">
        <is>
          <t>'134633</t>
        </is>
      </c>
      <c r="E366" s="0" t="inlineStr">
        <is>
          <t>DRK THEA W RL:134633C-L</t>
        </is>
      </c>
      <c r="F366" s="0" t="inlineStr">
        <is>
          <t>'817134633062</t>
        </is>
      </c>
      <c r="G366" s="0" t="inlineStr">
        <is>
          <t>WOMENS</t>
        </is>
      </c>
      <c r="H366" s="0" t="inlineStr">
        <is>
          <t>L</t>
        </is>
      </c>
      <c r="I366" s="0">
        <v>52.99</v>
      </c>
      <c r="J366" s="0">
        <v>4</v>
      </c>
    </row>
    <row r="367" spans="1:10" customHeight="0">
      <c r="A367" s="0">
        <f>HYPERLINK("https://dl.dropboxusercontent.com/scl/fi/zhqymdqne9ethlr8eyq1d/thea-134633-f.jpg?rlkey=o1er34fxqnhkkxo8nwem54fs9&amp;dl=0","Click to download Image")</f>
      </c>
      <c r="B367" s="0">
        <f>HYPERLINK("https://dl.dropboxusercontent.com/scl/fi/mdphp9pw1ilixr5z30j9j/womens-hoodie-and-sweatshirt-size-chartsthea-hz.jpg?rlkey=ybcudgqt6qo0rib5dif6gm2ez&amp;dl=0","Click to download SizeChart")</f>
      </c>
      <c r="C367" s="0" t="inlineStr">
        <is>
          <t>Thea Women's Lightweight Hoodie</t>
        </is>
      </c>
      <c r="D367" s="0" t="inlineStr">
        <is>
          <t>'134633</t>
        </is>
      </c>
      <c r="E367" s="0" t="inlineStr">
        <is>
          <t>DRK THEA W RL:134633D-XL</t>
        </is>
      </c>
      <c r="F367" s="0" t="inlineStr">
        <is>
          <t>'817134633079</t>
        </is>
      </c>
      <c r="G367" s="0" t="inlineStr">
        <is>
          <t>WOMENS</t>
        </is>
      </c>
      <c r="H367" s="0" t="inlineStr">
        <is>
          <t>XL</t>
        </is>
      </c>
      <c r="I367" s="0">
        <v>52.99</v>
      </c>
      <c r="J367" s="0">
        <v>0</v>
      </c>
    </row>
    <row r="368" spans="1:10" customHeight="0">
      <c r="A368" s="0">
        <f>HYPERLINK("https://dl.dropboxusercontent.com/scl/fi/zhqymdqne9ethlr8eyq1d/thea-134633-f.jpg?rlkey=o1er34fxqnhkkxo8nwem54fs9&amp;dl=0","Click to download Image")</f>
      </c>
      <c r="B368" s="0">
        <f>HYPERLINK("https://dl.dropboxusercontent.com/scl/fi/mdphp9pw1ilixr5z30j9j/womens-hoodie-and-sweatshirt-size-chartsthea-hz.jpg?rlkey=ybcudgqt6qo0rib5dif6gm2ez&amp;dl=0","Click to download SizeChart")</f>
      </c>
      <c r="C368" s="0" t="inlineStr">
        <is>
          <t>Thea Women's Lightweight Hoodie</t>
        </is>
      </c>
      <c r="D368" s="0" t="inlineStr">
        <is>
          <t>'134633</t>
        </is>
      </c>
      <c r="E368" s="0" t="inlineStr">
        <is>
          <t>DRK THEA W RL:134633E-2XL</t>
        </is>
      </c>
      <c r="F368" s="0" t="inlineStr">
        <is>
          <t>'817134633086</t>
        </is>
      </c>
      <c r="G368" s="0" t="inlineStr">
        <is>
          <t>WOMENS</t>
        </is>
      </c>
      <c r="H368" s="0" t="inlineStr">
        <is>
          <t>2XL</t>
        </is>
      </c>
      <c r="I368" s="0">
        <v>52.99</v>
      </c>
      <c r="J368" s="0">
        <v>1</v>
      </c>
    </row>
    <row r="369" spans="1:10" customHeight="0">
      <c r="A369" s="0">
        <f>HYPERLINK("https://dl.dropboxusercontent.com/scl/fi/zhqymdqne9ethlr8eyq1d/thea-134633-f.jpg?rlkey=o1er34fxqnhkkxo8nwem54fs9&amp;dl=0","Click to download Image")</f>
      </c>
      <c r="B369" s="0">
        <f>HYPERLINK("https://dl.dropboxusercontent.com/scl/fi/mdphp9pw1ilixr5z30j9j/womens-hoodie-and-sweatshirt-size-chartsthea-hz.jpg?rlkey=ybcudgqt6qo0rib5dif6gm2ez&amp;dl=0","Click to download SizeChart")</f>
      </c>
      <c r="C369" s="0" t="inlineStr">
        <is>
          <t>Thea Women's Lightweight Hoodie</t>
        </is>
      </c>
      <c r="D369" s="0" t="inlineStr">
        <is>
          <t>'134633</t>
        </is>
      </c>
      <c r="E369" s="0" t="inlineStr">
        <is>
          <t>DRK THEA W RL:134633F-3XL</t>
        </is>
      </c>
      <c r="F369" s="0" t="inlineStr">
        <is>
          <t>'817134633093</t>
        </is>
      </c>
      <c r="G369" s="0" t="inlineStr">
        <is>
          <t>WOMENS</t>
        </is>
      </c>
      <c r="H369" s="0" t="inlineStr">
        <is>
          <t>3XL</t>
        </is>
      </c>
      <c r="I369" s="0">
        <v>52.99</v>
      </c>
      <c r="J369" s="0">
        <v>1</v>
      </c>
    </row>
    <row r="370" spans="1:10" customHeight="0">
      <c r="A370" s="0">
        <f>HYPERLINK("https://dl.dropboxusercontent.com/scl/fi/zhqymdqne9ethlr8eyq1d/thea-134633-f.jpg?rlkey=o1er34fxqnhkkxo8nwem54fs9&amp;dl=0","Click to download Image")</f>
      </c>
      <c r="B370" s="0">
        <f>HYPERLINK("https://dl.dropboxusercontent.com/scl/fi/mdphp9pw1ilixr5z30j9j/womens-hoodie-and-sweatshirt-size-chartsthea-hz.jpg?rlkey=ybcudgqt6qo0rib5dif6gm2ez&amp;dl=0","Click to download SizeChart")</f>
      </c>
      <c r="C370" s="0" t="inlineStr">
        <is>
          <t>Thea Women's Lightweight Hoodie</t>
        </is>
      </c>
      <c r="D370" s="0" t="inlineStr">
        <is>
          <t>'134633</t>
        </is>
      </c>
      <c r="E370" s="0" t="inlineStr">
        <is>
          <t>DRK THEA W RL 12PK:134633Z-12PK</t>
        </is>
      </c>
      <c r="F370" s="0" t="inlineStr">
        <is>
          <t>'817134633994</t>
        </is>
      </c>
      <c r="G370" s="0" t="inlineStr">
        <is>
          <t>WOMENS</t>
        </is>
      </c>
      <c r="H370" s="0" t="inlineStr">
        <is>
          <t>12 PACK</t>
        </is>
      </c>
      <c r="I370" s="0">
        <v>508.7</v>
      </c>
      <c r="J370" s="0">
        <v>0</v>
      </c>
    </row>
    <row r="371" spans="1:10" customHeight="0">
      <c r="A371" s="0">
        <f>HYPERLINK("https://dl.dropboxusercontent.com/scl/fi/9vjtxb627upw2q2t0n518/spartan-134649-t.jpg?rlkey=r3n0mvs75bjgk91w9jdbvwbwg&amp;dl=0","Click to download Image")</f>
      </c>
      <c r="B371" s="0">
        <f>HYPERLINK("https://dl.dropboxusercontent.com/scl/fi/zc6k7yalkpm8vt3u8gcvb/mens-bottoms-size-chartsspartan.jpg?rlkey=2uwlscd42g8e0mouo0ukpft65&amp;dl=0","Click to download SizeChart")</f>
      </c>
      <c r="C371" s="0" t="inlineStr">
        <is>
          <t>Spartan Men's Shorts</t>
        </is>
      </c>
      <c r="D371" s="0" t="inlineStr">
        <is>
          <t>'134649</t>
        </is>
      </c>
      <c r="E371" s="0" t="inlineStr">
        <is>
          <t>DRK SPARTA M BK:134649A-S</t>
        </is>
      </c>
      <c r="F371" s="0" t="inlineStr">
        <is>
          <t>'817134649018</t>
        </is>
      </c>
      <c r="G371" s="0" t="inlineStr">
        <is>
          <t>MENS</t>
        </is>
      </c>
      <c r="H371" s="0" t="inlineStr">
        <is>
          <t>S</t>
        </is>
      </c>
      <c r="I371" s="0">
        <v>39.99</v>
      </c>
      <c r="J371" s="0">
        <v>0</v>
      </c>
    </row>
    <row r="372" spans="1:10" customHeight="0">
      <c r="A372" s="0">
        <f>HYPERLINK("https://dl.dropboxusercontent.com/scl/fi/9vjtxb627upw2q2t0n518/spartan-134649-t.jpg?rlkey=r3n0mvs75bjgk91w9jdbvwbwg&amp;dl=0","Click to download Image")</f>
      </c>
      <c r="B372" s="0">
        <f>HYPERLINK("https://dl.dropboxusercontent.com/scl/fi/zc6k7yalkpm8vt3u8gcvb/mens-bottoms-size-chartsspartan.jpg?rlkey=2uwlscd42g8e0mouo0ukpft65&amp;dl=0","Click to download SizeChart")</f>
      </c>
      <c r="C372" s="0" t="inlineStr">
        <is>
          <t>Spartan Men's Shorts</t>
        </is>
      </c>
      <c r="D372" s="0" t="inlineStr">
        <is>
          <t>'134649</t>
        </is>
      </c>
      <c r="E372" s="0" t="inlineStr">
        <is>
          <t>DRK SPARTA M BK:134649B-M</t>
        </is>
      </c>
      <c r="F372" s="0" t="inlineStr">
        <is>
          <t>'817134649025</t>
        </is>
      </c>
      <c r="G372" s="0" t="inlineStr">
        <is>
          <t>MENS</t>
        </is>
      </c>
      <c r="H372" s="0" t="inlineStr">
        <is>
          <t>M</t>
        </is>
      </c>
      <c r="I372" s="0">
        <v>39.99</v>
      </c>
      <c r="J372" s="0">
        <v>2</v>
      </c>
    </row>
    <row r="373" spans="1:10" customHeight="0">
      <c r="A373" s="0">
        <f>HYPERLINK("https://dl.dropboxusercontent.com/scl/fi/9vjtxb627upw2q2t0n518/spartan-134649-t.jpg?rlkey=r3n0mvs75bjgk91w9jdbvwbwg&amp;dl=0","Click to download Image")</f>
      </c>
      <c r="B373" s="0">
        <f>HYPERLINK("https://dl.dropboxusercontent.com/scl/fi/zc6k7yalkpm8vt3u8gcvb/mens-bottoms-size-chartsspartan.jpg?rlkey=2uwlscd42g8e0mouo0ukpft65&amp;dl=0","Click to download SizeChart")</f>
      </c>
      <c r="C373" s="0" t="inlineStr">
        <is>
          <t>Spartan Men's Shorts</t>
        </is>
      </c>
      <c r="D373" s="0" t="inlineStr">
        <is>
          <t>'134649</t>
        </is>
      </c>
      <c r="E373" s="0" t="inlineStr">
        <is>
          <t>DRK SPARTA M BK:134649C-L</t>
        </is>
      </c>
      <c r="F373" s="0" t="inlineStr">
        <is>
          <t>'817134649032</t>
        </is>
      </c>
      <c r="G373" s="0" t="inlineStr">
        <is>
          <t>MENS</t>
        </is>
      </c>
      <c r="H373" s="0" t="inlineStr">
        <is>
          <t>L</t>
        </is>
      </c>
      <c r="I373" s="0">
        <v>39.99</v>
      </c>
      <c r="J373" s="0">
        <v>7</v>
      </c>
    </row>
    <row r="374" spans="1:10" customHeight="0">
      <c r="A374" s="0">
        <f>HYPERLINK("https://dl.dropboxusercontent.com/scl/fi/9vjtxb627upw2q2t0n518/spartan-134649-t.jpg?rlkey=r3n0mvs75bjgk91w9jdbvwbwg&amp;dl=0","Click to download Image")</f>
      </c>
      <c r="B374" s="0">
        <f>HYPERLINK("https://dl.dropboxusercontent.com/scl/fi/zc6k7yalkpm8vt3u8gcvb/mens-bottoms-size-chartsspartan.jpg?rlkey=2uwlscd42g8e0mouo0ukpft65&amp;dl=0","Click to download SizeChart")</f>
      </c>
      <c r="C374" s="0" t="inlineStr">
        <is>
          <t>Spartan Men's Shorts</t>
        </is>
      </c>
      <c r="D374" s="0" t="inlineStr">
        <is>
          <t>'134649</t>
        </is>
      </c>
      <c r="E374" s="0" t="inlineStr">
        <is>
          <t>DRK SPARTA M BK:134649D-XL</t>
        </is>
      </c>
      <c r="F374" s="0" t="inlineStr">
        <is>
          <t>'817134649049</t>
        </is>
      </c>
      <c r="G374" s="0" t="inlineStr">
        <is>
          <t>MENS</t>
        </is>
      </c>
      <c r="H374" s="0" t="inlineStr">
        <is>
          <t>XL</t>
        </is>
      </c>
      <c r="I374" s="0">
        <v>39.99</v>
      </c>
      <c r="J374" s="0">
        <v>12</v>
      </c>
    </row>
    <row r="375" spans="1:10" customHeight="0">
      <c r="A375" s="0">
        <f>HYPERLINK("https://dl.dropboxusercontent.com/scl/fi/9vjtxb627upw2q2t0n518/spartan-134649-t.jpg?rlkey=r3n0mvs75bjgk91w9jdbvwbwg&amp;dl=0","Click to download Image")</f>
      </c>
      <c r="B375" s="0">
        <f>HYPERLINK("https://dl.dropboxusercontent.com/scl/fi/zc6k7yalkpm8vt3u8gcvb/mens-bottoms-size-chartsspartan.jpg?rlkey=2uwlscd42g8e0mouo0ukpft65&amp;dl=0","Click to download SizeChart")</f>
      </c>
      <c r="C375" s="0" t="inlineStr">
        <is>
          <t>Spartan Men's Shorts</t>
        </is>
      </c>
      <c r="D375" s="0" t="inlineStr">
        <is>
          <t>'134649</t>
        </is>
      </c>
      <c r="E375" s="0" t="inlineStr">
        <is>
          <t>DRK SPARTA M BK:134649E-2XL</t>
        </is>
      </c>
      <c r="F375" s="0" t="inlineStr">
        <is>
          <t>'817134649056</t>
        </is>
      </c>
      <c r="G375" s="0" t="inlineStr">
        <is>
          <t>MENS</t>
        </is>
      </c>
      <c r="H375" s="0" t="inlineStr">
        <is>
          <t>2XL</t>
        </is>
      </c>
      <c r="I375" s="0">
        <v>39.99</v>
      </c>
      <c r="J375" s="0">
        <v>5</v>
      </c>
    </row>
    <row r="376" spans="1:10" customHeight="0">
      <c r="A376" s="0">
        <f>HYPERLINK("https://dl.dropboxusercontent.com/scl/fi/9vjtxb627upw2q2t0n518/spartan-134649-t.jpg?rlkey=r3n0mvs75bjgk91w9jdbvwbwg&amp;dl=0","Click to download Image")</f>
      </c>
      <c r="B376" s="0">
        <f>HYPERLINK("https://dl.dropboxusercontent.com/scl/fi/zc6k7yalkpm8vt3u8gcvb/mens-bottoms-size-chartsspartan.jpg?rlkey=2uwlscd42g8e0mouo0ukpft65&amp;dl=0","Click to download SizeChart")</f>
      </c>
      <c r="C376" s="0" t="inlineStr">
        <is>
          <t>Spartan Men's Shorts</t>
        </is>
      </c>
      <c r="D376" s="0" t="inlineStr">
        <is>
          <t>'134649</t>
        </is>
      </c>
      <c r="E376" s="0" t="inlineStr">
        <is>
          <t>DRK SPARTA M BK:134649F-3XL</t>
        </is>
      </c>
      <c r="F376" s="0" t="inlineStr">
        <is>
          <t>'817134649063</t>
        </is>
      </c>
      <c r="G376" s="0" t="inlineStr">
        <is>
          <t>MENS</t>
        </is>
      </c>
      <c r="H376" s="0" t="inlineStr">
        <is>
          <t>3XL</t>
        </is>
      </c>
      <c r="I376" s="0">
        <v>39.99</v>
      </c>
      <c r="J376" s="0">
        <v>0</v>
      </c>
    </row>
    <row r="377" spans="1:10" customHeight="0">
      <c r="A377" s="0">
        <f>HYPERLINK("https://dl.dropboxusercontent.com/scl/fi/9vjtxb627upw2q2t0n518/spartan-134649-t.jpg?rlkey=r3n0mvs75bjgk91w9jdbvwbwg&amp;dl=0","Click to download Image")</f>
      </c>
      <c r="B377" s="0">
        <f>HYPERLINK("https://dl.dropboxusercontent.com/scl/fi/zc6k7yalkpm8vt3u8gcvb/mens-bottoms-size-chartsspartan.jpg?rlkey=2uwlscd42g8e0mouo0ukpft65&amp;dl=0","Click to download SizeChart")</f>
      </c>
      <c r="C377" s="0" t="inlineStr">
        <is>
          <t>Spartan Men's Shorts</t>
        </is>
      </c>
      <c r="D377" s="0" t="inlineStr">
        <is>
          <t>'134649</t>
        </is>
      </c>
      <c r="E377" s="0" t="inlineStr">
        <is>
          <t>DRK SPARTA M BK:134649AA-XS</t>
        </is>
      </c>
      <c r="F377" s="0" t="inlineStr">
        <is>
          <t>'817134649001</t>
        </is>
      </c>
      <c r="G377" s="0" t="inlineStr">
        <is>
          <t>MENS</t>
        </is>
      </c>
      <c r="H377" s="0" t="inlineStr">
        <is>
          <t>XS</t>
        </is>
      </c>
      <c r="I377" s="0">
        <v>39.99</v>
      </c>
      <c r="J377" s="0">
        <v>0</v>
      </c>
    </row>
    <row r="378" spans="1:10" customHeight="0">
      <c r="A378" s="0">
        <f>HYPERLINK("https://dl.dropboxusercontent.com/scl/fi/9vjtxb627upw2q2t0n518/spartan-134649-t.jpg?rlkey=r3n0mvs75bjgk91w9jdbvwbwg&amp;dl=0","Click to download Image")</f>
      </c>
      <c r="B378" s="0">
        <f>HYPERLINK("https://dl.dropboxusercontent.com/scl/fi/zc6k7yalkpm8vt3u8gcvb/mens-bottoms-size-chartsspartan.jpg?rlkey=2uwlscd42g8e0mouo0ukpft65&amp;dl=0","Click to download SizeChart")</f>
      </c>
      <c r="C378" s="0" t="inlineStr">
        <is>
          <t>Spartan Men's Shorts</t>
        </is>
      </c>
      <c r="D378" s="0" t="inlineStr">
        <is>
          <t>'134649</t>
        </is>
      </c>
      <c r="E378" s="0" t="inlineStr">
        <is>
          <t>DRK SPARTA M BK 12PK:134649Z-12PK</t>
        </is>
      </c>
      <c r="F378" s="0" t="inlineStr">
        <is>
          <t>'817134649995</t>
        </is>
      </c>
      <c r="G378" s="0" t="inlineStr">
        <is>
          <t>MENS</t>
        </is>
      </c>
      <c r="H378" s="0" t="inlineStr">
        <is>
          <t>12 PACK</t>
        </is>
      </c>
      <c r="I378" s="0">
        <v>390</v>
      </c>
      <c r="J378" s="0">
        <v>0</v>
      </c>
    </row>
    <row r="379" spans="1:10" customHeight="0">
      <c r="A379" s="0">
        <f>HYPERLINK("https://dl.dropboxusercontent.com/scl/fi/x95mb0uene2t1cribd386/mountain-135160-tn.jpg?rlkey=gjyyats7tioz13aqa7xl2at9y&amp;dl=0","Click to download Image")</f>
      </c>
      <c r="B379" s="0">
        <f>HYPERLINK("https://dl.dropboxusercontent.com/scl/fi/p9nc0wmpop3m1m1zwh517/mens-pullover-size-chartsblaise.jpg?rlkey=gnonmnnpokj07kpgwlfobtnw6&amp;dl=0","Click to download SizeChart")</f>
      </c>
      <c r="C379" s="0" t="inlineStr">
        <is>
          <t>Mountain Men's Pullover</t>
        </is>
      </c>
      <c r="D379" s="0" t="inlineStr">
        <is>
          <t>'135160</t>
        </is>
      </c>
      <c r="E379" s="0" t="inlineStr">
        <is>
          <t>DRK MOUNTA M LG:135160A-S</t>
        </is>
      </c>
      <c r="F379" s="0" t="inlineStr">
        <is>
          <t>'817135160048</t>
        </is>
      </c>
      <c r="G379" s="0" t="inlineStr">
        <is>
          <t>MENS</t>
        </is>
      </c>
      <c r="H379" s="0" t="inlineStr">
        <is>
          <t>S</t>
        </is>
      </c>
      <c r="I379" s="0">
        <v>54.99</v>
      </c>
      <c r="J379" s="0">
        <v>2</v>
      </c>
    </row>
    <row r="380" spans="1:10" customHeight="0">
      <c r="A380" s="0">
        <f>HYPERLINK("https://dl.dropboxusercontent.com/scl/fi/x95mb0uene2t1cribd386/mountain-135160-tn.jpg?rlkey=gjyyats7tioz13aqa7xl2at9y&amp;dl=0","Click to download Image")</f>
      </c>
      <c r="B380" s="0">
        <f>HYPERLINK("https://dl.dropboxusercontent.com/scl/fi/p9nc0wmpop3m1m1zwh517/mens-pullover-size-chartsblaise.jpg?rlkey=gnonmnnpokj07kpgwlfobtnw6&amp;dl=0","Click to download SizeChart")</f>
      </c>
      <c r="C380" s="0" t="inlineStr">
        <is>
          <t>Mountain Men's Pullover</t>
        </is>
      </c>
      <c r="D380" s="0" t="inlineStr">
        <is>
          <t>'135160</t>
        </is>
      </c>
      <c r="E380" s="0" t="inlineStr">
        <is>
          <t>DRK MOUNTA M LG:135160B-M</t>
        </is>
      </c>
      <c r="F380" s="0" t="inlineStr">
        <is>
          <t>'817135160055</t>
        </is>
      </c>
      <c r="G380" s="0" t="inlineStr">
        <is>
          <t>MENS</t>
        </is>
      </c>
      <c r="H380" s="0" t="inlineStr">
        <is>
          <t>M</t>
        </is>
      </c>
      <c r="I380" s="0">
        <v>54.99</v>
      </c>
      <c r="J380" s="0">
        <v>2</v>
      </c>
    </row>
    <row r="381" spans="1:10" customHeight="0">
      <c r="A381" s="0">
        <f>HYPERLINK("https://dl.dropboxusercontent.com/scl/fi/x95mb0uene2t1cribd386/mountain-135160-tn.jpg?rlkey=gjyyats7tioz13aqa7xl2at9y&amp;dl=0","Click to download Image")</f>
      </c>
      <c r="B381" s="0">
        <f>HYPERLINK("https://dl.dropboxusercontent.com/scl/fi/p9nc0wmpop3m1m1zwh517/mens-pullover-size-chartsblaise.jpg?rlkey=gnonmnnpokj07kpgwlfobtnw6&amp;dl=0","Click to download SizeChart")</f>
      </c>
      <c r="C381" s="0" t="inlineStr">
        <is>
          <t>Mountain Men's Pullover</t>
        </is>
      </c>
      <c r="D381" s="0" t="inlineStr">
        <is>
          <t>'135160</t>
        </is>
      </c>
      <c r="E381" s="0" t="inlineStr">
        <is>
          <t>DRK MOUNTA M LG:135160C-L</t>
        </is>
      </c>
      <c r="F381" s="0" t="inlineStr">
        <is>
          <t>'817135160062</t>
        </is>
      </c>
      <c r="G381" s="0" t="inlineStr">
        <is>
          <t>MENS</t>
        </is>
      </c>
      <c r="H381" s="0" t="inlineStr">
        <is>
          <t>L</t>
        </is>
      </c>
      <c r="I381" s="0">
        <v>54.99</v>
      </c>
      <c r="J381" s="0">
        <v>4</v>
      </c>
    </row>
    <row r="382" spans="1:10" customHeight="0">
      <c r="A382" s="0">
        <f>HYPERLINK("https://dl.dropboxusercontent.com/scl/fi/x95mb0uene2t1cribd386/mountain-135160-tn.jpg?rlkey=gjyyats7tioz13aqa7xl2at9y&amp;dl=0","Click to download Image")</f>
      </c>
      <c r="B382" s="0">
        <f>HYPERLINK("https://dl.dropboxusercontent.com/scl/fi/p9nc0wmpop3m1m1zwh517/mens-pullover-size-chartsblaise.jpg?rlkey=gnonmnnpokj07kpgwlfobtnw6&amp;dl=0","Click to download SizeChart")</f>
      </c>
      <c r="C382" s="0" t="inlineStr">
        <is>
          <t>Mountain Men's Pullover</t>
        </is>
      </c>
      <c r="D382" s="0" t="inlineStr">
        <is>
          <t>'135160</t>
        </is>
      </c>
      <c r="E382" s="0" t="inlineStr">
        <is>
          <t>DRK MOUNTA M LG:135160D-XL</t>
        </is>
      </c>
      <c r="F382" s="0" t="inlineStr">
        <is>
          <t>'817135160079</t>
        </is>
      </c>
      <c r="G382" s="0" t="inlineStr">
        <is>
          <t>MENS</t>
        </is>
      </c>
      <c r="H382" s="0" t="inlineStr">
        <is>
          <t>XL</t>
        </is>
      </c>
      <c r="I382" s="0">
        <v>54.99</v>
      </c>
      <c r="J382" s="0">
        <v>5</v>
      </c>
    </row>
    <row r="383" spans="1:10" customHeight="0">
      <c r="A383" s="0">
        <f>HYPERLINK("https://dl.dropboxusercontent.com/scl/fi/x95mb0uene2t1cribd386/mountain-135160-tn.jpg?rlkey=gjyyats7tioz13aqa7xl2at9y&amp;dl=0","Click to download Image")</f>
      </c>
      <c r="B383" s="0">
        <f>HYPERLINK("https://dl.dropboxusercontent.com/scl/fi/p9nc0wmpop3m1m1zwh517/mens-pullover-size-chartsblaise.jpg?rlkey=gnonmnnpokj07kpgwlfobtnw6&amp;dl=0","Click to download SizeChart")</f>
      </c>
      <c r="C383" s="0" t="inlineStr">
        <is>
          <t>Mountain Men's Pullover</t>
        </is>
      </c>
      <c r="D383" s="0" t="inlineStr">
        <is>
          <t>'135160</t>
        </is>
      </c>
      <c r="E383" s="0" t="inlineStr">
        <is>
          <t>DRK MOUNTA M LG:135160E-2XL</t>
        </is>
      </c>
      <c r="F383" s="0" t="inlineStr">
        <is>
          <t>'817135160086</t>
        </is>
      </c>
      <c r="G383" s="0" t="inlineStr">
        <is>
          <t>MENS</t>
        </is>
      </c>
      <c r="H383" s="0" t="inlineStr">
        <is>
          <t>2XL</t>
        </is>
      </c>
      <c r="I383" s="0">
        <v>54.99</v>
      </c>
      <c r="J383" s="0">
        <v>4</v>
      </c>
    </row>
    <row r="384" spans="1:10" customHeight="0">
      <c r="A384" s="0">
        <f>HYPERLINK("https://dl.dropboxusercontent.com/scl/fi/x95mb0uene2t1cribd386/mountain-135160-tn.jpg?rlkey=gjyyats7tioz13aqa7xl2at9y&amp;dl=0","Click to download Image")</f>
      </c>
      <c r="B384" s="0">
        <f>HYPERLINK("https://dl.dropboxusercontent.com/scl/fi/p9nc0wmpop3m1m1zwh517/mens-pullover-size-chartsblaise.jpg?rlkey=gnonmnnpokj07kpgwlfobtnw6&amp;dl=0","Click to download SizeChart")</f>
      </c>
      <c r="C384" s="0" t="inlineStr">
        <is>
          <t>Mountain Men's Pullover</t>
        </is>
      </c>
      <c r="D384" s="0" t="inlineStr">
        <is>
          <t>'135160</t>
        </is>
      </c>
      <c r="E384" s="0" t="inlineStr">
        <is>
          <t>DRK MOUNTA M LG:135160F-3XL</t>
        </is>
      </c>
      <c r="F384" s="0" t="inlineStr">
        <is>
          <t>'817135160093</t>
        </is>
      </c>
      <c r="G384" s="0" t="inlineStr">
        <is>
          <t>MENS</t>
        </is>
      </c>
      <c r="H384" s="0" t="inlineStr">
        <is>
          <t>3XL</t>
        </is>
      </c>
      <c r="I384" s="0">
        <v>54.99</v>
      </c>
      <c r="J384" s="0">
        <v>1</v>
      </c>
    </row>
    <row r="385" spans="1:10" customHeight="0">
      <c r="A385" s="0">
        <f>HYPERLINK("https://dl.dropboxusercontent.com/scl/fi/x95mb0uene2t1cribd386/mountain-135160-tn.jpg?rlkey=gjyyats7tioz13aqa7xl2at9y&amp;dl=0","Click to download Image")</f>
      </c>
      <c r="B385" s="0">
        <f>HYPERLINK("https://dl.dropboxusercontent.com/scl/fi/p9nc0wmpop3m1m1zwh517/mens-pullover-size-chartsblaise.jpg?rlkey=gnonmnnpokj07kpgwlfobtnw6&amp;dl=0","Click to download SizeChart")</f>
      </c>
      <c r="C385" s="0" t="inlineStr">
        <is>
          <t>Mountain Men's Pullover</t>
        </is>
      </c>
      <c r="D385" s="0" t="inlineStr">
        <is>
          <t>'135160</t>
        </is>
      </c>
      <c r="E385" s="0" t="inlineStr">
        <is>
          <t>DRK MOUNTA M LG 12PK:135160Z-12PK</t>
        </is>
      </c>
      <c r="F385" s="0" t="inlineStr">
        <is>
          <t>'817135160994</t>
        </is>
      </c>
      <c r="G385" s="0" t="inlineStr">
        <is>
          <t>MENS</t>
        </is>
      </c>
      <c r="H385" s="0" t="inlineStr">
        <is>
          <t>12 PACK</t>
        </is>
      </c>
      <c r="I385" s="0">
        <v>534</v>
      </c>
      <c r="J385" s="0">
        <v>0</v>
      </c>
    </row>
    <row r="386" spans="1:10" customHeight="0">
      <c r="A386" s="0">
        <f>HYPERLINK("https://dl.dropboxusercontent.com/scl/fi/iamuq5jhb1exspfc18u1r/court-134018-tn.jpg?rlkey=tfrm10sr84fcq86znqj7vy0dq&amp;dl=0","Click to download Image")</f>
      </c>
      <c r="B386" s="0">
        <f>HYPERLINK("https://dl.dropboxusercontent.com/scl/fi/b0fkc7cfm8zn8guv1le7o/graphic-update2022-mens.jpg?rlkey=tk1g781vxtavng90uz9k9krtg&amp;dl=0","Click to download SizeChart")</f>
      </c>
      <c r="C386" s="0" t="inlineStr">
        <is>
          <t>Court Men's Pullover</t>
        </is>
      </c>
      <c r="D386" s="0" t="inlineStr">
        <is>
          <t>'134018</t>
        </is>
      </c>
      <c r="E386" s="0" t="inlineStr">
        <is>
          <t>DRK COURT M RL:134018A-S</t>
        </is>
      </c>
      <c r="F386" s="0" t="inlineStr">
        <is>
          <t>'817134018043</t>
        </is>
      </c>
      <c r="G386" s="0" t="inlineStr">
        <is>
          <t>MENS</t>
        </is>
      </c>
      <c r="H386" s="0" t="inlineStr">
        <is>
          <t>S</t>
        </is>
      </c>
      <c r="I386" s="0">
        <v>54.99</v>
      </c>
      <c r="J386" s="0">
        <v>1</v>
      </c>
    </row>
    <row r="387" spans="1:10" customHeight="0">
      <c r="A387" s="0">
        <f>HYPERLINK("https://dl.dropboxusercontent.com/scl/fi/iamuq5jhb1exspfc18u1r/court-134018-tn.jpg?rlkey=tfrm10sr84fcq86znqj7vy0dq&amp;dl=0","Click to download Image")</f>
      </c>
      <c r="B387" s="0">
        <f>HYPERLINK("https://dl.dropboxusercontent.com/scl/fi/b0fkc7cfm8zn8guv1le7o/graphic-update2022-mens.jpg?rlkey=tk1g781vxtavng90uz9k9krtg&amp;dl=0","Click to download SizeChart")</f>
      </c>
      <c r="C387" s="0" t="inlineStr">
        <is>
          <t>Court Men's Pullover</t>
        </is>
      </c>
      <c r="D387" s="0" t="inlineStr">
        <is>
          <t>'134018</t>
        </is>
      </c>
      <c r="E387" s="0" t="inlineStr">
        <is>
          <t>DRK COURT M RL:134018B-M</t>
        </is>
      </c>
      <c r="F387" s="0" t="inlineStr">
        <is>
          <t>'817134018050</t>
        </is>
      </c>
      <c r="G387" s="0" t="inlineStr">
        <is>
          <t>MENS</t>
        </is>
      </c>
      <c r="H387" s="0" t="inlineStr">
        <is>
          <t>M</t>
        </is>
      </c>
      <c r="I387" s="0">
        <v>54.99</v>
      </c>
      <c r="J387" s="0">
        <v>1</v>
      </c>
    </row>
    <row r="388" spans="1:10" customHeight="0">
      <c r="A388" s="0">
        <f>HYPERLINK("https://dl.dropboxusercontent.com/scl/fi/iamuq5jhb1exspfc18u1r/court-134018-tn.jpg?rlkey=tfrm10sr84fcq86znqj7vy0dq&amp;dl=0","Click to download Image")</f>
      </c>
      <c r="B388" s="0">
        <f>HYPERLINK("https://dl.dropboxusercontent.com/scl/fi/b0fkc7cfm8zn8guv1le7o/graphic-update2022-mens.jpg?rlkey=tk1g781vxtavng90uz9k9krtg&amp;dl=0","Click to download SizeChart")</f>
      </c>
      <c r="C388" s="0" t="inlineStr">
        <is>
          <t>Court Men's Pullover</t>
        </is>
      </c>
      <c r="D388" s="0" t="inlineStr">
        <is>
          <t>'134018</t>
        </is>
      </c>
      <c r="E388" s="0" t="inlineStr">
        <is>
          <t>DRK COURT M RL:134018C-L</t>
        </is>
      </c>
      <c r="F388" s="0" t="inlineStr">
        <is>
          <t>'817134018067</t>
        </is>
      </c>
      <c r="G388" s="0" t="inlineStr">
        <is>
          <t>MENS</t>
        </is>
      </c>
      <c r="H388" s="0" t="inlineStr">
        <is>
          <t>L</t>
        </is>
      </c>
      <c r="I388" s="0">
        <v>54.99</v>
      </c>
      <c r="J388" s="0">
        <v>0</v>
      </c>
    </row>
    <row r="389" spans="1:10" customHeight="0">
      <c r="A389" s="0">
        <f>HYPERLINK("https://dl.dropboxusercontent.com/scl/fi/iamuq5jhb1exspfc18u1r/court-134018-tn.jpg?rlkey=tfrm10sr84fcq86znqj7vy0dq&amp;dl=0","Click to download Image")</f>
      </c>
      <c r="B389" s="0">
        <f>HYPERLINK("https://dl.dropboxusercontent.com/scl/fi/b0fkc7cfm8zn8guv1le7o/graphic-update2022-mens.jpg?rlkey=tk1g781vxtavng90uz9k9krtg&amp;dl=0","Click to download SizeChart")</f>
      </c>
      <c r="C389" s="0" t="inlineStr">
        <is>
          <t>Court Men's Pullover</t>
        </is>
      </c>
      <c r="D389" s="0" t="inlineStr">
        <is>
          <t>'134018</t>
        </is>
      </c>
      <c r="E389" s="0" t="inlineStr">
        <is>
          <t>DRK COURT M RL:134018D-XL</t>
        </is>
      </c>
      <c r="F389" s="0" t="inlineStr">
        <is>
          <t>'817134018074</t>
        </is>
      </c>
      <c r="G389" s="0" t="inlineStr">
        <is>
          <t>MENS</t>
        </is>
      </c>
      <c r="H389" s="0" t="inlineStr">
        <is>
          <t>XL</t>
        </is>
      </c>
      <c r="I389" s="0">
        <v>54.99</v>
      </c>
      <c r="J389" s="0">
        <v>0</v>
      </c>
    </row>
    <row r="390" spans="1:10" customHeight="0">
      <c r="A390" s="0">
        <f>HYPERLINK("https://dl.dropboxusercontent.com/scl/fi/iamuq5jhb1exspfc18u1r/court-134018-tn.jpg?rlkey=tfrm10sr84fcq86znqj7vy0dq&amp;dl=0","Click to download Image")</f>
      </c>
      <c r="B390" s="0">
        <f>HYPERLINK("https://dl.dropboxusercontent.com/scl/fi/b0fkc7cfm8zn8guv1le7o/graphic-update2022-mens.jpg?rlkey=tk1g781vxtavng90uz9k9krtg&amp;dl=0","Click to download SizeChart")</f>
      </c>
      <c r="C390" s="0" t="inlineStr">
        <is>
          <t>Court Men's Pullover</t>
        </is>
      </c>
      <c r="D390" s="0" t="inlineStr">
        <is>
          <t>'134018</t>
        </is>
      </c>
      <c r="E390" s="0" t="inlineStr">
        <is>
          <t>DRK COURT M RL:134018E-2XL</t>
        </is>
      </c>
      <c r="F390" s="0" t="inlineStr">
        <is>
          <t>'817134018081</t>
        </is>
      </c>
      <c r="G390" s="0" t="inlineStr">
        <is>
          <t>MENS</t>
        </is>
      </c>
      <c r="H390" s="0" t="inlineStr">
        <is>
          <t>2XL</t>
        </is>
      </c>
      <c r="I390" s="0">
        <v>54.99</v>
      </c>
      <c r="J390" s="0">
        <v>1</v>
      </c>
    </row>
    <row r="391" spans="1:10" customHeight="0">
      <c r="A391" s="0">
        <f>HYPERLINK("https://dl.dropboxusercontent.com/scl/fi/iamuq5jhb1exspfc18u1r/court-134018-tn.jpg?rlkey=tfrm10sr84fcq86znqj7vy0dq&amp;dl=0","Click to download Image")</f>
      </c>
      <c r="B391" s="0">
        <f>HYPERLINK("https://dl.dropboxusercontent.com/scl/fi/b0fkc7cfm8zn8guv1le7o/graphic-update2022-mens.jpg?rlkey=tk1g781vxtavng90uz9k9krtg&amp;dl=0","Click to download SizeChart")</f>
      </c>
      <c r="C391" s="0" t="inlineStr">
        <is>
          <t>Court Men's Pullover</t>
        </is>
      </c>
      <c r="D391" s="0" t="inlineStr">
        <is>
          <t>'134018</t>
        </is>
      </c>
      <c r="E391" s="0" t="inlineStr">
        <is>
          <t>DRK COURT M RL:134018F-3XL</t>
        </is>
      </c>
      <c r="F391" s="0" t="inlineStr">
        <is>
          <t>'817134018098</t>
        </is>
      </c>
      <c r="G391" s="0" t="inlineStr">
        <is>
          <t>MENS</t>
        </is>
      </c>
      <c r="H391" s="0" t="inlineStr">
        <is>
          <t>3XL</t>
        </is>
      </c>
      <c r="I391" s="0">
        <v>54.99</v>
      </c>
      <c r="J391" s="0">
        <v>1</v>
      </c>
    </row>
    <row r="392" spans="1:10" customHeight="0">
      <c r="A392" s="0">
        <f>HYPERLINK("https://dl.dropboxusercontent.com/scl/fi/iamuq5jhb1exspfc18u1r/court-134018-tn.jpg?rlkey=tfrm10sr84fcq86znqj7vy0dq&amp;dl=0","Click to download Image")</f>
      </c>
      <c r="B392" s="0">
        <f>HYPERLINK("https://dl.dropboxusercontent.com/scl/fi/b0fkc7cfm8zn8guv1le7o/graphic-update2022-mens.jpg?rlkey=tk1g781vxtavng90uz9k9krtg&amp;dl=0","Click to download SizeChart")</f>
      </c>
      <c r="C392" s="0" t="inlineStr">
        <is>
          <t>Court Men's Pullover</t>
        </is>
      </c>
      <c r="D392" s="0" t="inlineStr">
        <is>
          <t>'134018</t>
        </is>
      </c>
      <c r="E392" s="0" t="inlineStr">
        <is>
          <t>DRK COURT M RL 12PK:134018Z-12PK</t>
        </is>
      </c>
      <c r="F392" s="0" t="inlineStr">
        <is>
          <t>'817134018999</t>
        </is>
      </c>
      <c r="G392" s="0" t="inlineStr">
        <is>
          <t>MENS</t>
        </is>
      </c>
      <c r="H392" s="0" t="inlineStr">
        <is>
          <t>12 PACK</t>
        </is>
      </c>
      <c r="I392" s="0">
        <v>534</v>
      </c>
      <c r="J392" s="0">
        <v>0</v>
      </c>
    </row>
    <row r="393" spans="1:10" customHeight="0">
      <c r="A393" s="0">
        <f>HYPERLINK("https://dl.dropboxusercontent.com/scl/fi/m2bys4p46tnqdwe4h7b4f/novak-136597-tn.jpg?rlkey=uk5wn6p7on5eo5lye5wdrre9f&amp;dl=0","Click to download Image")</f>
      </c>
      <c r="C393" s="0" t="inlineStr">
        <is>
          <t>Novak Men's Cap</t>
        </is>
      </c>
      <c r="D393" s="0" t="inlineStr">
        <is>
          <t>'136597</t>
        </is>
      </c>
      <c r="E393" s="0" t="inlineStr">
        <is>
          <t>DRK NOVAK A LG:136597</t>
        </is>
      </c>
      <c r="F393" s="0" t="inlineStr">
        <is>
          <t>'717136597006</t>
        </is>
      </c>
      <c r="G393" s="0" t="inlineStr">
        <is>
          <t>MENS</t>
        </is>
      </c>
      <c r="H393" s="0" t="inlineStr">
        <is>
          <t>STANDARD MENS</t>
        </is>
      </c>
      <c r="I393" s="0">
        <v>24.99</v>
      </c>
      <c r="J393" s="0">
        <v>36</v>
      </c>
    </row>
    <row r="394" spans="1:10" customHeight="0">
      <c r="A394" s="0">
        <f>HYPERLINK("https://dl.dropboxusercontent.com/scl/fi/6ufzak8kkp6sj0oo6ft82/127946-af.jpg?rlkey=vaqfbp5d3hutsctc6k2osw2kh&amp;dl=0","Click to download Image")</f>
      </c>
      <c r="B394" s="0">
        <f>HYPERLINK("https://dl.dropboxusercontent.com/scl/fi/77e95qdenpr8o5j4kels5/womens-short-sleeve-size-chartstilly.jpg?rlkey=7x7vx1b6tw5mghwxj8x0l7u1p&amp;dl=0","Click to download SizeChart")</f>
      </c>
      <c r="C394" s="0" t="inlineStr">
        <is>
          <t>Tilly Women's Blouse</t>
        </is>
      </c>
      <c r="D394" s="0" t="inlineStr">
        <is>
          <t>'127946</t>
        </is>
      </c>
      <c r="E394" s="0" t="inlineStr">
        <is>
          <t>DRK TILLY W RL:127946A-S</t>
        </is>
      </c>
      <c r="F394" s="0" t="inlineStr">
        <is>
          <t>'817127946049</t>
        </is>
      </c>
      <c r="G394" s="0" t="inlineStr">
        <is>
          <t>WOMENS</t>
        </is>
      </c>
      <c r="H394" s="0" t="inlineStr">
        <is>
          <t>S</t>
        </is>
      </c>
      <c r="I394" s="0">
        <v>49.99</v>
      </c>
      <c r="J394" s="0">
        <v>2</v>
      </c>
    </row>
    <row r="395" spans="1:10" customHeight="0">
      <c r="A395" s="0">
        <f>HYPERLINK("https://dl.dropboxusercontent.com/scl/fi/6ufzak8kkp6sj0oo6ft82/127946-af.jpg?rlkey=vaqfbp5d3hutsctc6k2osw2kh&amp;dl=0","Click to download Image")</f>
      </c>
      <c r="B395" s="0">
        <f>HYPERLINK("https://dl.dropboxusercontent.com/scl/fi/77e95qdenpr8o5j4kels5/womens-short-sleeve-size-chartstilly.jpg?rlkey=7x7vx1b6tw5mghwxj8x0l7u1p&amp;dl=0","Click to download SizeChart")</f>
      </c>
      <c r="C395" s="0" t="inlineStr">
        <is>
          <t>Tilly Women's Blouse</t>
        </is>
      </c>
      <c r="D395" s="0" t="inlineStr">
        <is>
          <t>'127946</t>
        </is>
      </c>
      <c r="E395" s="0" t="inlineStr">
        <is>
          <t>DRK TILLY W RL:127946B-M</t>
        </is>
      </c>
      <c r="F395" s="0" t="inlineStr">
        <is>
          <t>'817127946056</t>
        </is>
      </c>
      <c r="G395" s="0" t="inlineStr">
        <is>
          <t>WOMENS</t>
        </is>
      </c>
      <c r="H395" s="0" t="inlineStr">
        <is>
          <t>M</t>
        </is>
      </c>
      <c r="I395" s="0">
        <v>49.99</v>
      </c>
      <c r="J395" s="0">
        <v>4</v>
      </c>
    </row>
    <row r="396" spans="1:10" customHeight="0">
      <c r="A396" s="0">
        <f>HYPERLINK("https://dl.dropboxusercontent.com/scl/fi/6ufzak8kkp6sj0oo6ft82/127946-af.jpg?rlkey=vaqfbp5d3hutsctc6k2osw2kh&amp;dl=0","Click to download Image")</f>
      </c>
      <c r="B396" s="0">
        <f>HYPERLINK("https://dl.dropboxusercontent.com/scl/fi/77e95qdenpr8o5j4kels5/womens-short-sleeve-size-chartstilly.jpg?rlkey=7x7vx1b6tw5mghwxj8x0l7u1p&amp;dl=0","Click to download SizeChart")</f>
      </c>
      <c r="C396" s="0" t="inlineStr">
        <is>
          <t>Tilly Women's Blouse</t>
        </is>
      </c>
      <c r="D396" s="0" t="inlineStr">
        <is>
          <t>'127946</t>
        </is>
      </c>
      <c r="E396" s="0" t="inlineStr">
        <is>
          <t>DRK TILLY W RL:127946C-L</t>
        </is>
      </c>
      <c r="F396" s="0" t="inlineStr">
        <is>
          <t>'817127946063</t>
        </is>
      </c>
      <c r="G396" s="0" t="inlineStr">
        <is>
          <t>WOMENS</t>
        </is>
      </c>
      <c r="H396" s="0" t="inlineStr">
        <is>
          <t>L</t>
        </is>
      </c>
      <c r="I396" s="0">
        <v>49.99</v>
      </c>
      <c r="J396" s="0">
        <v>6</v>
      </c>
    </row>
    <row r="397" spans="1:10" customHeight="0">
      <c r="A397" s="0">
        <f>HYPERLINK("https://dl.dropboxusercontent.com/scl/fi/6ufzak8kkp6sj0oo6ft82/127946-af.jpg?rlkey=vaqfbp5d3hutsctc6k2osw2kh&amp;dl=0","Click to download Image")</f>
      </c>
      <c r="B397" s="0">
        <f>HYPERLINK("https://dl.dropboxusercontent.com/scl/fi/77e95qdenpr8o5j4kels5/womens-short-sleeve-size-chartstilly.jpg?rlkey=7x7vx1b6tw5mghwxj8x0l7u1p&amp;dl=0","Click to download SizeChart")</f>
      </c>
      <c r="C397" s="0" t="inlineStr">
        <is>
          <t>Tilly Women's Blouse</t>
        </is>
      </c>
      <c r="D397" s="0" t="inlineStr">
        <is>
          <t>'127946</t>
        </is>
      </c>
      <c r="E397" s="0" t="inlineStr">
        <is>
          <t>DRK TILLY W RL:127946D-XL</t>
        </is>
      </c>
      <c r="F397" s="0" t="inlineStr">
        <is>
          <t>'817127946070</t>
        </is>
      </c>
      <c r="G397" s="0" t="inlineStr">
        <is>
          <t>WOMENS</t>
        </is>
      </c>
      <c r="H397" s="0" t="inlineStr">
        <is>
          <t>XL</t>
        </is>
      </c>
      <c r="I397" s="0">
        <v>49.99</v>
      </c>
      <c r="J397" s="0">
        <v>6</v>
      </c>
    </row>
    <row r="398" spans="1:10" customHeight="0">
      <c r="A398" s="0">
        <f>HYPERLINK("https://dl.dropboxusercontent.com/scl/fi/6ufzak8kkp6sj0oo6ft82/127946-af.jpg?rlkey=vaqfbp5d3hutsctc6k2osw2kh&amp;dl=0","Click to download Image")</f>
      </c>
      <c r="B398" s="0">
        <f>HYPERLINK("https://dl.dropboxusercontent.com/scl/fi/77e95qdenpr8o5j4kels5/womens-short-sleeve-size-chartstilly.jpg?rlkey=7x7vx1b6tw5mghwxj8x0l7u1p&amp;dl=0","Click to download SizeChart")</f>
      </c>
      <c r="C398" s="0" t="inlineStr">
        <is>
          <t>Tilly Women's Blouse</t>
        </is>
      </c>
      <c r="D398" s="0" t="inlineStr">
        <is>
          <t>'127946</t>
        </is>
      </c>
      <c r="E398" s="0" t="inlineStr">
        <is>
          <t>DRK TILLY W RL:127946E-2XL</t>
        </is>
      </c>
      <c r="F398" s="0" t="inlineStr">
        <is>
          <t>'817127946087</t>
        </is>
      </c>
      <c r="G398" s="0" t="inlineStr">
        <is>
          <t>WOMENS</t>
        </is>
      </c>
      <c r="H398" s="0" t="inlineStr">
        <is>
          <t>2XL</t>
        </is>
      </c>
      <c r="I398" s="0">
        <v>49.99</v>
      </c>
      <c r="J398" s="0">
        <v>4</v>
      </c>
    </row>
    <row r="399" spans="1:10" customHeight="0">
      <c r="A399" s="0">
        <f>HYPERLINK("https://dl.dropboxusercontent.com/scl/fi/6ufzak8kkp6sj0oo6ft82/127946-af.jpg?rlkey=vaqfbp5d3hutsctc6k2osw2kh&amp;dl=0","Click to download Image")</f>
      </c>
      <c r="B399" s="0">
        <f>HYPERLINK("https://dl.dropboxusercontent.com/scl/fi/77e95qdenpr8o5j4kels5/womens-short-sleeve-size-chartstilly.jpg?rlkey=7x7vx1b6tw5mghwxj8x0l7u1p&amp;dl=0","Click to download SizeChart")</f>
      </c>
      <c r="C399" s="0" t="inlineStr">
        <is>
          <t>Tilly Women's Blouse</t>
        </is>
      </c>
      <c r="D399" s="0" t="inlineStr">
        <is>
          <t>'127946</t>
        </is>
      </c>
      <c r="E399" s="0" t="inlineStr">
        <is>
          <t>DRK TILLY W RL:127946F-3XL</t>
        </is>
      </c>
      <c r="F399" s="0" t="inlineStr">
        <is>
          <t>'817127946094</t>
        </is>
      </c>
      <c r="G399" s="0" t="inlineStr">
        <is>
          <t>WOMENS</t>
        </is>
      </c>
      <c r="H399" s="0" t="inlineStr">
        <is>
          <t>3XL</t>
        </is>
      </c>
      <c r="I399" s="0">
        <v>49.99</v>
      </c>
      <c r="J399" s="0">
        <v>2</v>
      </c>
    </row>
    <row r="400" spans="1:10" customHeight="0">
      <c r="A400" s="0">
        <f>HYPERLINK("https://dl.dropboxusercontent.com/scl/fi/6ufzak8kkp6sj0oo6ft82/127946-af.jpg?rlkey=vaqfbp5d3hutsctc6k2osw2kh&amp;dl=0","Click to download Image")</f>
      </c>
      <c r="B400" s="0">
        <f>HYPERLINK("https://dl.dropboxusercontent.com/scl/fi/77e95qdenpr8o5j4kels5/womens-short-sleeve-size-chartstilly.jpg?rlkey=7x7vx1b6tw5mghwxj8x0l7u1p&amp;dl=0","Click to download SizeChart")</f>
      </c>
      <c r="C400" s="0" t="inlineStr">
        <is>
          <t>Tilly Women's Blouse</t>
        </is>
      </c>
      <c r="D400" s="0" t="inlineStr">
        <is>
          <t>'127946</t>
        </is>
      </c>
      <c r="E400" s="0" t="inlineStr">
        <is>
          <t>DRK TILLY W RL:127946Z-12PK</t>
        </is>
      </c>
      <c r="F400" s="0" t="inlineStr">
        <is>
          <t>'817127946995</t>
        </is>
      </c>
      <c r="G400" s="0" t="inlineStr">
        <is>
          <t>WOMENS</t>
        </is>
      </c>
      <c r="H400" s="0" t="inlineStr">
        <is>
          <t>12 PACK</t>
        </is>
      </c>
      <c r="I400" s="0">
        <v>479.76</v>
      </c>
      <c r="J400" s="0">
        <v>0</v>
      </c>
    </row>
    <row r="401" spans="1:10" customHeight="0">
      <c r="A401" s="0">
        <f>HYPERLINK("https://dl.dropboxusercontent.com/scl/fi/q7f11elaluq5e652ybmm3/drakekids-0162753.jpg?rlkey=vkkd5hda02kljq7f9ripghh1x&amp;dl=0","Click to download Image")</f>
      </c>
      <c r="C401" s="0" t="inlineStr">
        <is>
          <t>Irma Youth T-shirt</t>
        </is>
      </c>
      <c r="D401" s="0" t="inlineStr">
        <is>
          <t>'152608</t>
        </is>
      </c>
      <c r="E401" s="0" t="inlineStr">
        <is>
          <t>DRK IRMA Y GY:152608B-YS</t>
        </is>
      </c>
      <c r="F401" s="0" t="inlineStr">
        <is>
          <t>'817152608011</t>
        </is>
      </c>
      <c r="G401" s="0" t="inlineStr">
        <is>
          <t>YOUTH</t>
        </is>
      </c>
      <c r="H401" s="0" t="inlineStr">
        <is>
          <t>YS</t>
        </is>
      </c>
      <c r="I401" s="0">
        <v>29.99</v>
      </c>
      <c r="J401" s="0">
        <v>4</v>
      </c>
    </row>
    <row r="402" spans="1:10" customHeight="0">
      <c r="A402" s="0">
        <f>HYPERLINK("https://dl.dropboxusercontent.com/scl/fi/q7f11elaluq5e652ybmm3/drakekids-0162753.jpg?rlkey=vkkd5hda02kljq7f9ripghh1x&amp;dl=0","Click to download Image")</f>
      </c>
      <c r="C402" s="0" t="inlineStr">
        <is>
          <t>Irma Youth T-shirt</t>
        </is>
      </c>
      <c r="D402" s="0" t="inlineStr">
        <is>
          <t>'152608</t>
        </is>
      </c>
      <c r="E402" s="0" t="inlineStr">
        <is>
          <t>DRK IRMA Y GY:152608C-YM</t>
        </is>
      </c>
      <c r="F402" s="0" t="inlineStr">
        <is>
          <t>'817152608028</t>
        </is>
      </c>
      <c r="G402" s="0" t="inlineStr">
        <is>
          <t>YOUTH</t>
        </is>
      </c>
      <c r="H402" s="0" t="inlineStr">
        <is>
          <t>YM</t>
        </is>
      </c>
      <c r="I402" s="0">
        <v>29.99</v>
      </c>
      <c r="J402" s="0">
        <v>4</v>
      </c>
    </row>
    <row r="403" spans="1:10" customHeight="0">
      <c r="A403" s="0">
        <f>HYPERLINK("https://dl.dropboxusercontent.com/scl/fi/q7f11elaluq5e652ybmm3/drakekids-0162753.jpg?rlkey=vkkd5hda02kljq7f9ripghh1x&amp;dl=0","Click to download Image")</f>
      </c>
      <c r="C403" s="0" t="inlineStr">
        <is>
          <t>Irma Youth T-shirt</t>
        </is>
      </c>
      <c r="D403" s="0" t="inlineStr">
        <is>
          <t>'152608</t>
        </is>
      </c>
      <c r="E403" s="0" t="inlineStr">
        <is>
          <t>DRK IRMA Y GY:152608D-YL</t>
        </is>
      </c>
      <c r="F403" s="0" t="inlineStr">
        <is>
          <t>'817152608035</t>
        </is>
      </c>
      <c r="G403" s="0" t="inlineStr">
        <is>
          <t>YOUTH</t>
        </is>
      </c>
      <c r="H403" s="0" t="inlineStr">
        <is>
          <t>YL</t>
        </is>
      </c>
      <c r="I403" s="0">
        <v>29.99</v>
      </c>
      <c r="J403" s="0">
        <v>4</v>
      </c>
    </row>
    <row r="404" spans="1:10" customHeight="0">
      <c r="A404" s="0">
        <f>HYPERLINK("https://dl.dropboxusercontent.com/scl/fi/q7f11elaluq5e652ybmm3/drakekids-0162753.jpg?rlkey=vkkd5hda02kljq7f9ripghh1x&amp;dl=0","Click to download Image")</f>
      </c>
      <c r="C404" s="0" t="inlineStr">
        <is>
          <t>Irma Youth T-shirt</t>
        </is>
      </c>
      <c r="D404" s="0" t="inlineStr">
        <is>
          <t>'152608</t>
        </is>
      </c>
      <c r="E404" s="0" t="inlineStr">
        <is>
          <t>DRK IRMA Y GY:152608E-YXL</t>
        </is>
      </c>
      <c r="F404" s="0" t="inlineStr">
        <is>
          <t>'817152608042</t>
        </is>
      </c>
      <c r="G404" s="0" t="inlineStr">
        <is>
          <t>YOUTH</t>
        </is>
      </c>
      <c r="H404" s="0" t="inlineStr">
        <is>
          <t>YXL</t>
        </is>
      </c>
      <c r="I404" s="0">
        <v>29.99</v>
      </c>
      <c r="J404" s="0">
        <v>4</v>
      </c>
    </row>
    <row r="405" spans="1:10" customHeight="0">
      <c r="A405" s="0">
        <f>HYPERLINK("https://dl.dropboxusercontent.com/scl/fi/j4p34i74grvihlz3h3yp1/drakekids-0162753.jpg?rlkey=3ykdjzfssf1mabsnyc4fvnjxw&amp;dl=0","Click to download Image")</f>
      </c>
      <c r="C405" s="0" t="inlineStr">
        <is>
          <t>Irma Toddler T-shirt</t>
        </is>
      </c>
      <c r="D405" s="0" t="inlineStr">
        <is>
          <t>'152609</t>
        </is>
      </c>
      <c r="E405" s="0" t="inlineStr">
        <is>
          <t>DRK IRMA T GY:152609A-2T</t>
        </is>
      </c>
      <c r="F405" s="0" t="inlineStr">
        <is>
          <t>'817152609087</t>
        </is>
      </c>
      <c r="G405" s="0" t="inlineStr">
        <is>
          <t>TODDLER</t>
        </is>
      </c>
      <c r="H405" s="0" t="inlineStr">
        <is>
          <t>2T</t>
        </is>
      </c>
      <c r="I405" s="0">
        <v>29.99</v>
      </c>
      <c r="J405" s="0">
        <v>3</v>
      </c>
    </row>
    <row r="406" spans="1:10" customHeight="0">
      <c r="A406" s="0">
        <f>HYPERLINK("https://dl.dropboxusercontent.com/scl/fi/j4p34i74grvihlz3h3yp1/drakekids-0162753.jpg?rlkey=3ykdjzfssf1mabsnyc4fvnjxw&amp;dl=0","Click to download Image")</f>
      </c>
      <c r="C406" s="0" t="inlineStr">
        <is>
          <t>Irma Toddler T-shirt</t>
        </is>
      </c>
      <c r="D406" s="0" t="inlineStr">
        <is>
          <t>'152609</t>
        </is>
      </c>
      <c r="E406" s="0" t="inlineStr">
        <is>
          <t>DRK IRMA T GY:152609B-3T</t>
        </is>
      </c>
      <c r="F406" s="0" t="inlineStr">
        <is>
          <t>'817152609094</t>
        </is>
      </c>
      <c r="G406" s="0" t="inlineStr">
        <is>
          <t>TODDLER</t>
        </is>
      </c>
      <c r="H406" s="0" t="inlineStr">
        <is>
          <t>3T</t>
        </is>
      </c>
      <c r="I406" s="0">
        <v>29.99</v>
      </c>
      <c r="J406" s="0">
        <v>3</v>
      </c>
    </row>
    <row r="407" spans="1:10" customHeight="0">
      <c r="A407" s="0">
        <f>HYPERLINK("https://dl.dropboxusercontent.com/scl/fi/j4p34i74grvihlz3h3yp1/drakekids-0162753.jpg?rlkey=3ykdjzfssf1mabsnyc4fvnjxw&amp;dl=0","Click to download Image")</f>
      </c>
      <c r="C407" s="0" t="inlineStr">
        <is>
          <t>Irma Toddler T-shirt</t>
        </is>
      </c>
      <c r="D407" s="0" t="inlineStr">
        <is>
          <t>'152609</t>
        </is>
      </c>
      <c r="E407" s="0" t="inlineStr">
        <is>
          <t>DRK IRMA T GY:152609C-4T</t>
        </is>
      </c>
      <c r="F407" s="0" t="inlineStr">
        <is>
          <t>'817152609100</t>
        </is>
      </c>
      <c r="G407" s="0" t="inlineStr">
        <is>
          <t>TODDLER</t>
        </is>
      </c>
      <c r="H407" s="0" t="inlineStr">
        <is>
          <t>4T</t>
        </is>
      </c>
      <c r="I407" s="0">
        <v>29.99</v>
      </c>
      <c r="J407" s="0">
        <v>3</v>
      </c>
    </row>
    <row r="408" spans="1:10" customHeight="0">
      <c r="A408" s="0">
        <f>HYPERLINK("https://dl.dropboxusercontent.com/scl/fi/j4p34i74grvihlz3h3yp1/drakekids-0162753.jpg?rlkey=3ykdjzfssf1mabsnyc4fvnjxw&amp;dl=0","Click to download Image")</f>
      </c>
      <c r="C408" s="0" t="inlineStr">
        <is>
          <t>Irma Toddler T-shirt</t>
        </is>
      </c>
      <c r="D408" s="0" t="inlineStr">
        <is>
          <t>'152609</t>
        </is>
      </c>
      <c r="E408" s="0" t="inlineStr">
        <is>
          <t>DRK IRMA T GY:152609D-5T</t>
        </is>
      </c>
      <c r="F408" s="0" t="inlineStr">
        <is>
          <t>'817152609117</t>
        </is>
      </c>
      <c r="G408" s="0" t="inlineStr">
        <is>
          <t>TODDLER</t>
        </is>
      </c>
      <c r="H408" s="0" t="inlineStr">
        <is>
          <t>5T</t>
        </is>
      </c>
      <c r="I408" s="0">
        <v>29.99</v>
      </c>
      <c r="J408" s="0">
        <v>3</v>
      </c>
    </row>
    <row r="409" spans="1:10" customHeight="0">
      <c r="A409" s="0">
        <f>HYPERLINK("https://dl.dropboxusercontent.com/scl/fi/u32ss4z9lw4zdntds7ltx/omart96493.jpg?rlkey=2idwf2ayng479d46p0icupix2&amp;dl=0","Click to download Image")</f>
      </c>
      <c r="C409" s="0" t="inlineStr">
        <is>
          <t>Omar Youth Pullover</t>
        </is>
      </c>
      <c r="D409" s="0" t="inlineStr">
        <is>
          <t>'152611</t>
        </is>
      </c>
      <c r="E409" s="0" t="inlineStr">
        <is>
          <t>DRK OMAR Y BC:152611B-YS</t>
        </is>
      </c>
      <c r="F409" s="0" t="inlineStr">
        <is>
          <t>'817152611011</t>
        </is>
      </c>
      <c r="G409" s="0" t="inlineStr">
        <is>
          <t>YOUTH</t>
        </is>
      </c>
      <c r="H409" s="0" t="inlineStr">
        <is>
          <t>YS</t>
        </is>
      </c>
      <c r="I409" s="0">
        <v>39.99</v>
      </c>
      <c r="J409" s="0">
        <v>3</v>
      </c>
    </row>
    <row r="410" spans="1:10" customHeight="0">
      <c r="A410" s="0">
        <f>HYPERLINK("https://dl.dropboxusercontent.com/scl/fi/u32ss4z9lw4zdntds7ltx/omart96493.jpg?rlkey=2idwf2ayng479d46p0icupix2&amp;dl=0","Click to download Image")</f>
      </c>
      <c r="C410" s="0" t="inlineStr">
        <is>
          <t>Omar Youth Pullover</t>
        </is>
      </c>
      <c r="D410" s="0" t="inlineStr">
        <is>
          <t>'152611</t>
        </is>
      </c>
      <c r="E410" s="0" t="inlineStr">
        <is>
          <t>DRK OMAR Y BC:152611C-YM</t>
        </is>
      </c>
      <c r="F410" s="0" t="inlineStr">
        <is>
          <t>'817152611028</t>
        </is>
      </c>
      <c r="G410" s="0" t="inlineStr">
        <is>
          <t>YOUTH</t>
        </is>
      </c>
      <c r="H410" s="0" t="inlineStr">
        <is>
          <t>YM</t>
        </is>
      </c>
      <c r="I410" s="0">
        <v>39.99</v>
      </c>
      <c r="J410" s="0">
        <v>4</v>
      </c>
    </row>
    <row r="411" spans="1:10" customHeight="0">
      <c r="A411" s="0">
        <f>HYPERLINK("https://dl.dropboxusercontent.com/scl/fi/u32ss4z9lw4zdntds7ltx/omart96493.jpg?rlkey=2idwf2ayng479d46p0icupix2&amp;dl=0","Click to download Image")</f>
      </c>
      <c r="C411" s="0" t="inlineStr">
        <is>
          <t>Omar Youth Pullover</t>
        </is>
      </c>
      <c r="D411" s="0" t="inlineStr">
        <is>
          <t>'152611</t>
        </is>
      </c>
      <c r="E411" s="0" t="inlineStr">
        <is>
          <t>DRK OMAR Y BC:152611D-YL</t>
        </is>
      </c>
      <c r="F411" s="0" t="inlineStr">
        <is>
          <t>'817152611035</t>
        </is>
      </c>
      <c r="G411" s="0" t="inlineStr">
        <is>
          <t>YOUTH</t>
        </is>
      </c>
      <c r="H411" s="0" t="inlineStr">
        <is>
          <t>YL</t>
        </is>
      </c>
      <c r="I411" s="0">
        <v>39.99</v>
      </c>
      <c r="J411" s="0">
        <v>4</v>
      </c>
    </row>
    <row r="412" spans="1:10" customHeight="0">
      <c r="A412" s="0">
        <f>HYPERLINK("https://dl.dropboxusercontent.com/scl/fi/u32ss4z9lw4zdntds7ltx/omart96493.jpg?rlkey=2idwf2ayng479d46p0icupix2&amp;dl=0","Click to download Image")</f>
      </c>
      <c r="C412" s="0" t="inlineStr">
        <is>
          <t>Omar Youth Pullover</t>
        </is>
      </c>
      <c r="D412" s="0" t="inlineStr">
        <is>
          <t>'152611</t>
        </is>
      </c>
      <c r="E412" s="0" t="inlineStr">
        <is>
          <t>DRK OMAR Y BC:152611E-YXL</t>
        </is>
      </c>
      <c r="F412" s="0" t="inlineStr">
        <is>
          <t>'817152611042</t>
        </is>
      </c>
      <c r="G412" s="0" t="inlineStr">
        <is>
          <t>YOUTH</t>
        </is>
      </c>
      <c r="H412" s="0" t="inlineStr">
        <is>
          <t>YXL</t>
        </is>
      </c>
      <c r="I412" s="0">
        <v>39.99</v>
      </c>
      <c r="J412" s="0">
        <v>4</v>
      </c>
    </row>
    <row r="413" spans="1:10" customHeight="0">
      <c r="A413" s="0">
        <f>HYPERLINK("https://dl.dropboxusercontent.com/scl/fi/srdxh0b6wpy1exlavmben/omart96493.jpg?rlkey=2wgmrhvb2u5lruwhx7bwn3o8i&amp;dl=0","Click to download Image")</f>
      </c>
      <c r="C413" s="0" t="inlineStr">
        <is>
          <t>Omar Toddler Pullover</t>
        </is>
      </c>
      <c r="D413" s="0" t="inlineStr">
        <is>
          <t>'152612</t>
        </is>
      </c>
      <c r="E413" s="0" t="inlineStr">
        <is>
          <t>DRK OMAR T BC:152612A-2T</t>
        </is>
      </c>
      <c r="F413" s="0" t="inlineStr">
        <is>
          <t>'817152612087</t>
        </is>
      </c>
      <c r="G413" s="0" t="inlineStr">
        <is>
          <t>TODDLER</t>
        </is>
      </c>
      <c r="H413" s="0" t="inlineStr">
        <is>
          <t>2T</t>
        </is>
      </c>
      <c r="I413" s="0">
        <v>39.99</v>
      </c>
      <c r="J413" s="0">
        <v>3</v>
      </c>
    </row>
    <row r="414" spans="1:10" customHeight="0">
      <c r="A414" s="0">
        <f>HYPERLINK("https://dl.dropboxusercontent.com/scl/fi/srdxh0b6wpy1exlavmben/omart96493.jpg?rlkey=2wgmrhvb2u5lruwhx7bwn3o8i&amp;dl=0","Click to download Image")</f>
      </c>
      <c r="C414" s="0" t="inlineStr">
        <is>
          <t>Omar Toddler Pullover</t>
        </is>
      </c>
      <c r="D414" s="0" t="inlineStr">
        <is>
          <t>'152612</t>
        </is>
      </c>
      <c r="E414" s="0" t="inlineStr">
        <is>
          <t>DRK OMAR T BC:152612B-3T</t>
        </is>
      </c>
      <c r="F414" s="0" t="inlineStr">
        <is>
          <t>'817152612094</t>
        </is>
      </c>
      <c r="G414" s="0" t="inlineStr">
        <is>
          <t>TODDLER</t>
        </is>
      </c>
      <c r="H414" s="0" t="inlineStr">
        <is>
          <t>3T</t>
        </is>
      </c>
      <c r="I414" s="0">
        <v>39.99</v>
      </c>
      <c r="J414" s="0">
        <v>3</v>
      </c>
    </row>
    <row r="415" spans="1:10" customHeight="0">
      <c r="A415" s="0">
        <f>HYPERLINK("https://dl.dropboxusercontent.com/scl/fi/srdxh0b6wpy1exlavmben/omart96493.jpg?rlkey=2wgmrhvb2u5lruwhx7bwn3o8i&amp;dl=0","Click to download Image")</f>
      </c>
      <c r="C415" s="0" t="inlineStr">
        <is>
          <t>Omar Toddler Pullover</t>
        </is>
      </c>
      <c r="D415" s="0" t="inlineStr">
        <is>
          <t>'152612</t>
        </is>
      </c>
      <c r="E415" s="0" t="inlineStr">
        <is>
          <t>DRK OMAR T BC:152612C-4T</t>
        </is>
      </c>
      <c r="F415" s="0" t="inlineStr">
        <is>
          <t>'817152612100</t>
        </is>
      </c>
      <c r="G415" s="0" t="inlineStr">
        <is>
          <t>TODDLER</t>
        </is>
      </c>
      <c r="H415" s="0" t="inlineStr">
        <is>
          <t>4T</t>
        </is>
      </c>
      <c r="I415" s="0">
        <v>39.99</v>
      </c>
      <c r="J415" s="0">
        <v>3</v>
      </c>
    </row>
    <row r="416" spans="1:10" customHeight="0">
      <c r="A416" s="0">
        <f>HYPERLINK("https://dl.dropboxusercontent.com/scl/fi/srdxh0b6wpy1exlavmben/omart96493.jpg?rlkey=2wgmrhvb2u5lruwhx7bwn3o8i&amp;dl=0","Click to download Image")</f>
      </c>
      <c r="C416" s="0" t="inlineStr">
        <is>
          <t>Omar Toddler Pullover</t>
        </is>
      </c>
      <c r="D416" s="0" t="inlineStr">
        <is>
          <t>'152612</t>
        </is>
      </c>
      <c r="E416" s="0" t="inlineStr">
        <is>
          <t>DRK OMAR T BC:152612D-5T</t>
        </is>
      </c>
      <c r="F416" s="0" t="inlineStr">
        <is>
          <t>'817152612117</t>
        </is>
      </c>
      <c r="G416" s="0" t="inlineStr">
        <is>
          <t>TODDLER</t>
        </is>
      </c>
      <c r="H416" s="0" t="inlineStr">
        <is>
          <t>5T</t>
        </is>
      </c>
      <c r="I416" s="0">
        <v>39.99</v>
      </c>
      <c r="J416" s="0">
        <v>3</v>
      </c>
    </row>
    <row r="417" spans="1:10" customHeight="0">
      <c r="A417" s="0">
        <f>HYPERLINK("https://dl.dropboxusercontent.com/scl/fi/g0lh3g7cpbfuj3sckig2m/alan-153606-f.jpg?rlkey=22fl4fuhjdjdwl2k0r07eyxpo&amp;dl=0","Click to download Image")</f>
      </c>
      <c r="B417" s="0">
        <f>HYPERLINK("https://dl.dropboxusercontent.com/scl/fi/6qol7vb5etcu5spzsgvqu/mens-hoodie-size-chartsalan-hoodie.jpg?rlkey=ne3rynigh0mhlfsykj4lp87lc&amp;dl=0","Click to download SizeChart")</f>
      </c>
      <c r="C417" s="0" t="inlineStr">
        <is>
          <t>Alan Men's Hoodie</t>
        </is>
      </c>
      <c r="D417" s="0" t="inlineStr">
        <is>
          <t>'153606</t>
        </is>
      </c>
      <c r="E417" s="0" t="inlineStr">
        <is>
          <t>DRK ALAN2 M RL:153606A-S</t>
        </is>
      </c>
      <c r="F417" s="0" t="inlineStr">
        <is>
          <t>'817153606047</t>
        </is>
      </c>
      <c r="G417" s="0" t="inlineStr">
        <is>
          <t>MENS</t>
        </is>
      </c>
      <c r="H417" s="0" t="inlineStr">
        <is>
          <t>S</t>
        </is>
      </c>
      <c r="I417" s="0">
        <v>39.99</v>
      </c>
      <c r="J417" s="0">
        <v>9</v>
      </c>
    </row>
    <row r="418" spans="1:10" customHeight="0">
      <c r="A418" s="0">
        <f>HYPERLINK("https://dl.dropboxusercontent.com/scl/fi/g0lh3g7cpbfuj3sckig2m/alan-153606-f.jpg?rlkey=22fl4fuhjdjdwl2k0r07eyxpo&amp;dl=0","Click to download Image")</f>
      </c>
      <c r="B418" s="0">
        <f>HYPERLINK("https://dl.dropboxusercontent.com/scl/fi/6qol7vb5etcu5spzsgvqu/mens-hoodie-size-chartsalan-hoodie.jpg?rlkey=ne3rynigh0mhlfsykj4lp87lc&amp;dl=0","Click to download SizeChart")</f>
      </c>
      <c r="C418" s="0" t="inlineStr">
        <is>
          <t>Alan Men's Hoodie</t>
        </is>
      </c>
      <c r="D418" s="0" t="inlineStr">
        <is>
          <t>'153606</t>
        </is>
      </c>
      <c r="E418" s="0" t="inlineStr">
        <is>
          <t>DRK ALAN2 M RL:153606B-M</t>
        </is>
      </c>
      <c r="F418" s="0" t="inlineStr">
        <is>
          <t>'817153606054</t>
        </is>
      </c>
      <c r="G418" s="0" t="inlineStr">
        <is>
          <t>MENS</t>
        </is>
      </c>
      <c r="H418" s="0" t="inlineStr">
        <is>
          <t>M</t>
        </is>
      </c>
      <c r="I418" s="0">
        <v>39.99</v>
      </c>
      <c r="J418" s="0">
        <v>18</v>
      </c>
    </row>
    <row r="419" spans="1:10" customHeight="0">
      <c r="A419" s="0">
        <f>HYPERLINK("https://dl.dropboxusercontent.com/scl/fi/g0lh3g7cpbfuj3sckig2m/alan-153606-f.jpg?rlkey=22fl4fuhjdjdwl2k0r07eyxpo&amp;dl=0","Click to download Image")</f>
      </c>
      <c r="B419" s="0">
        <f>HYPERLINK("https://dl.dropboxusercontent.com/scl/fi/6qol7vb5etcu5spzsgvqu/mens-hoodie-size-chartsalan-hoodie.jpg?rlkey=ne3rynigh0mhlfsykj4lp87lc&amp;dl=0","Click to download SizeChart")</f>
      </c>
      <c r="C419" s="0" t="inlineStr">
        <is>
          <t>Alan Men's Hoodie</t>
        </is>
      </c>
      <c r="D419" s="0" t="inlineStr">
        <is>
          <t>'153606</t>
        </is>
      </c>
      <c r="E419" s="0" t="inlineStr">
        <is>
          <t>DRK ALAN2 M RL:153606C-L</t>
        </is>
      </c>
      <c r="F419" s="0" t="inlineStr">
        <is>
          <t>'817153606061</t>
        </is>
      </c>
      <c r="G419" s="0" t="inlineStr">
        <is>
          <t>MENS</t>
        </is>
      </c>
      <c r="H419" s="0" t="inlineStr">
        <is>
          <t>L</t>
        </is>
      </c>
      <c r="I419" s="0">
        <v>39.99</v>
      </c>
      <c r="J419" s="0">
        <v>29</v>
      </c>
    </row>
    <row r="420" spans="1:10" customHeight="0">
      <c r="A420" s="0">
        <f>HYPERLINK("https://dl.dropboxusercontent.com/scl/fi/g0lh3g7cpbfuj3sckig2m/alan-153606-f.jpg?rlkey=22fl4fuhjdjdwl2k0r07eyxpo&amp;dl=0","Click to download Image")</f>
      </c>
      <c r="B420" s="0">
        <f>HYPERLINK("https://dl.dropboxusercontent.com/scl/fi/6qol7vb5etcu5spzsgvqu/mens-hoodie-size-chartsalan-hoodie.jpg?rlkey=ne3rynigh0mhlfsykj4lp87lc&amp;dl=0","Click to download SizeChart")</f>
      </c>
      <c r="C420" s="0" t="inlineStr">
        <is>
          <t>Alan Men's Hoodie</t>
        </is>
      </c>
      <c r="D420" s="0" t="inlineStr">
        <is>
          <t>'153606</t>
        </is>
      </c>
      <c r="E420" s="0" t="inlineStr">
        <is>
          <t>DRK ALAN2 M RL:153606D-XL</t>
        </is>
      </c>
      <c r="F420" s="0" t="inlineStr">
        <is>
          <t>'817153606078</t>
        </is>
      </c>
      <c r="G420" s="0" t="inlineStr">
        <is>
          <t>MENS</t>
        </is>
      </c>
      <c r="H420" s="0" t="inlineStr">
        <is>
          <t>XL</t>
        </is>
      </c>
      <c r="I420" s="0">
        <v>39.99</v>
      </c>
      <c r="J420" s="0">
        <v>30</v>
      </c>
    </row>
    <row r="421" spans="1:10" customHeight="0">
      <c r="A421" s="0">
        <f>HYPERLINK("https://dl.dropboxusercontent.com/scl/fi/g0lh3g7cpbfuj3sckig2m/alan-153606-f.jpg?rlkey=22fl4fuhjdjdwl2k0r07eyxpo&amp;dl=0","Click to download Image")</f>
      </c>
      <c r="B421" s="0">
        <f>HYPERLINK("https://dl.dropboxusercontent.com/scl/fi/6qol7vb5etcu5spzsgvqu/mens-hoodie-size-chartsalan-hoodie.jpg?rlkey=ne3rynigh0mhlfsykj4lp87lc&amp;dl=0","Click to download SizeChart")</f>
      </c>
      <c r="C421" s="0" t="inlineStr">
        <is>
          <t>Alan Men's Hoodie</t>
        </is>
      </c>
      <c r="D421" s="0" t="inlineStr">
        <is>
          <t>'153606</t>
        </is>
      </c>
      <c r="E421" s="0" t="inlineStr">
        <is>
          <t>DRK ALAN2 M RL:153606E-2XL</t>
        </is>
      </c>
      <c r="F421" s="0" t="inlineStr">
        <is>
          <t>'817153606085</t>
        </is>
      </c>
      <c r="G421" s="0" t="inlineStr">
        <is>
          <t>MENS</t>
        </is>
      </c>
      <c r="H421" s="0" t="inlineStr">
        <is>
          <t>2XL</t>
        </is>
      </c>
      <c r="I421" s="0">
        <v>39.99</v>
      </c>
      <c r="J421" s="0">
        <v>20</v>
      </c>
    </row>
    <row r="422" spans="1:10" customHeight="0">
      <c r="A422" s="0">
        <f>HYPERLINK("https://dl.dropboxusercontent.com/scl/fi/g0lh3g7cpbfuj3sckig2m/alan-153606-f.jpg?rlkey=22fl4fuhjdjdwl2k0r07eyxpo&amp;dl=0","Click to download Image")</f>
      </c>
      <c r="B422" s="0">
        <f>HYPERLINK("https://dl.dropboxusercontent.com/scl/fi/6qol7vb5etcu5spzsgvqu/mens-hoodie-size-chartsalan-hoodie.jpg?rlkey=ne3rynigh0mhlfsykj4lp87lc&amp;dl=0","Click to download SizeChart")</f>
      </c>
      <c r="C422" s="0" t="inlineStr">
        <is>
          <t>Alan Men's Hoodie</t>
        </is>
      </c>
      <c r="D422" s="0" t="inlineStr">
        <is>
          <t>'153606</t>
        </is>
      </c>
      <c r="E422" s="0" t="inlineStr">
        <is>
          <t>DRK ALAN2 M RL:153606F-3XL</t>
        </is>
      </c>
      <c r="F422" s="0" t="inlineStr">
        <is>
          <t>'817153606092</t>
        </is>
      </c>
      <c r="G422" s="0" t="inlineStr">
        <is>
          <t>MENS</t>
        </is>
      </c>
      <c r="H422" s="0" t="inlineStr">
        <is>
          <t>3XL</t>
        </is>
      </c>
      <c r="I422" s="0">
        <v>39.99</v>
      </c>
      <c r="J422" s="0">
        <v>10</v>
      </c>
    </row>
    <row r="423" spans="1:10" customHeight="0">
      <c r="A423" s="0">
        <f>HYPERLINK("https://dl.dropboxusercontent.com/scl/fi/71lphpyil5au86coyg3mb/alan-139647-t.jpg?rlkey=759etwpgs477fcszjshyryisw&amp;dl=0","Click to download Image")</f>
      </c>
      <c r="B423" s="0">
        <f>HYPERLINK("https://dl.dropboxusercontent.com/scl/fi/b5jc0h4mur7uyqrbq778j/mens-hoodie-size-chartsalan-hoodie.jpg?rlkey=k8rtob14d1rmpd2ltui8afxav&amp;dl=0","Click to download SizeChart")</f>
      </c>
      <c r="C423" s="0" t="inlineStr">
        <is>
          <t>Alan Men's Hoodie</t>
        </is>
      </c>
      <c r="D423" s="0" t="inlineStr">
        <is>
          <t>'139647</t>
        </is>
      </c>
      <c r="E423" s="0" t="inlineStr">
        <is>
          <t>DRK ALAN M BK:139647A-S</t>
        </is>
      </c>
      <c r="F423" s="0" t="inlineStr">
        <is>
          <t>'817139647040</t>
        </is>
      </c>
      <c r="G423" s="0" t="inlineStr">
        <is>
          <t>MENS</t>
        </is>
      </c>
      <c r="H423" s="0" t="inlineStr">
        <is>
          <t>S</t>
        </is>
      </c>
      <c r="I423" s="0">
        <v>39.99</v>
      </c>
      <c r="J423" s="0">
        <v>57</v>
      </c>
    </row>
    <row r="424" spans="1:10" customHeight="0">
      <c r="A424" s="0">
        <f>HYPERLINK("https://dl.dropboxusercontent.com/scl/fi/71lphpyil5au86coyg3mb/alan-139647-t.jpg?rlkey=759etwpgs477fcszjshyryisw&amp;dl=0","Click to download Image")</f>
      </c>
      <c r="B424" s="0">
        <f>HYPERLINK("https://dl.dropboxusercontent.com/scl/fi/b5jc0h4mur7uyqrbq778j/mens-hoodie-size-chartsalan-hoodie.jpg?rlkey=k8rtob14d1rmpd2ltui8afxav&amp;dl=0","Click to download SizeChart")</f>
      </c>
      <c r="C424" s="0" t="inlineStr">
        <is>
          <t>Alan Men's Hoodie</t>
        </is>
      </c>
      <c r="D424" s="0" t="inlineStr">
        <is>
          <t>'139647</t>
        </is>
      </c>
      <c r="E424" s="0" t="inlineStr">
        <is>
          <t>DRK ALAN M BK:139647B-M</t>
        </is>
      </c>
      <c r="F424" s="0" t="inlineStr">
        <is>
          <t>'817139647057</t>
        </is>
      </c>
      <c r="G424" s="0" t="inlineStr">
        <is>
          <t>MENS</t>
        </is>
      </c>
      <c r="H424" s="0" t="inlineStr">
        <is>
          <t>M</t>
        </is>
      </c>
      <c r="I424" s="0">
        <v>39.99</v>
      </c>
      <c r="J424" s="0">
        <v>117</v>
      </c>
    </row>
    <row r="425" spans="1:10" customHeight="0">
      <c r="A425" s="0">
        <f>HYPERLINK("https://dl.dropboxusercontent.com/scl/fi/71lphpyil5au86coyg3mb/alan-139647-t.jpg?rlkey=759etwpgs477fcszjshyryisw&amp;dl=0","Click to download Image")</f>
      </c>
      <c r="B425" s="0">
        <f>HYPERLINK("https://dl.dropboxusercontent.com/scl/fi/b5jc0h4mur7uyqrbq778j/mens-hoodie-size-chartsalan-hoodie.jpg?rlkey=k8rtob14d1rmpd2ltui8afxav&amp;dl=0","Click to download SizeChart")</f>
      </c>
      <c r="C425" s="0" t="inlineStr">
        <is>
          <t>Alan Men's Hoodie</t>
        </is>
      </c>
      <c r="D425" s="0" t="inlineStr">
        <is>
          <t>'139647</t>
        </is>
      </c>
      <c r="E425" s="0" t="inlineStr">
        <is>
          <t>DRK ALAN M BK:139647C-L</t>
        </is>
      </c>
      <c r="F425" s="0" t="inlineStr">
        <is>
          <t>'817139647064</t>
        </is>
      </c>
      <c r="G425" s="0" t="inlineStr">
        <is>
          <t>MENS</t>
        </is>
      </c>
      <c r="H425" s="0" t="inlineStr">
        <is>
          <t>L</t>
        </is>
      </c>
      <c r="I425" s="0">
        <v>39.99</v>
      </c>
      <c r="J425" s="0">
        <v>175</v>
      </c>
    </row>
    <row r="426" spans="1:10" customHeight="0">
      <c r="A426" s="0">
        <f>HYPERLINK("https://dl.dropboxusercontent.com/scl/fi/71lphpyil5au86coyg3mb/alan-139647-t.jpg?rlkey=759etwpgs477fcszjshyryisw&amp;dl=0","Click to download Image")</f>
      </c>
      <c r="B426" s="0">
        <f>HYPERLINK("https://dl.dropboxusercontent.com/scl/fi/b5jc0h4mur7uyqrbq778j/mens-hoodie-size-chartsalan-hoodie.jpg?rlkey=k8rtob14d1rmpd2ltui8afxav&amp;dl=0","Click to download SizeChart")</f>
      </c>
      <c r="C426" s="0" t="inlineStr">
        <is>
          <t>Alan Men's Hoodie</t>
        </is>
      </c>
      <c r="D426" s="0" t="inlineStr">
        <is>
          <t>'139647</t>
        </is>
      </c>
      <c r="E426" s="0" t="inlineStr">
        <is>
          <t>DRK ALAN M BK:139647D-XL</t>
        </is>
      </c>
      <c r="F426" s="0" t="inlineStr">
        <is>
          <t>'817139647071</t>
        </is>
      </c>
      <c r="G426" s="0" t="inlineStr">
        <is>
          <t>MENS</t>
        </is>
      </c>
      <c r="H426" s="0" t="inlineStr">
        <is>
          <t>XL</t>
        </is>
      </c>
      <c r="I426" s="0">
        <v>39.99</v>
      </c>
      <c r="J426" s="0">
        <v>176</v>
      </c>
    </row>
    <row r="427" spans="1:10" customHeight="0">
      <c r="A427" s="0">
        <f>HYPERLINK("https://dl.dropboxusercontent.com/scl/fi/71lphpyil5au86coyg3mb/alan-139647-t.jpg?rlkey=759etwpgs477fcszjshyryisw&amp;dl=0","Click to download Image")</f>
      </c>
      <c r="B427" s="0">
        <f>HYPERLINK("https://dl.dropboxusercontent.com/scl/fi/b5jc0h4mur7uyqrbq778j/mens-hoodie-size-chartsalan-hoodie.jpg?rlkey=k8rtob14d1rmpd2ltui8afxav&amp;dl=0","Click to download SizeChart")</f>
      </c>
      <c r="C427" s="0" t="inlineStr">
        <is>
          <t>Alan Men's Hoodie</t>
        </is>
      </c>
      <c r="D427" s="0" t="inlineStr">
        <is>
          <t>'139647</t>
        </is>
      </c>
      <c r="E427" s="0" t="inlineStr">
        <is>
          <t>DRK ALAN M BK:139647E-2XL</t>
        </is>
      </c>
      <c r="F427" s="0" t="inlineStr">
        <is>
          <t>'817139647088</t>
        </is>
      </c>
      <c r="G427" s="0" t="inlineStr">
        <is>
          <t>MENS</t>
        </is>
      </c>
      <c r="H427" s="0" t="inlineStr">
        <is>
          <t>2XL</t>
        </is>
      </c>
      <c r="I427" s="0">
        <v>39.99</v>
      </c>
      <c r="J427" s="0">
        <v>115</v>
      </c>
    </row>
    <row r="428" spans="1:10" customHeight="0">
      <c r="A428" s="0">
        <f>HYPERLINK("https://dl.dropboxusercontent.com/scl/fi/71lphpyil5au86coyg3mb/alan-139647-t.jpg?rlkey=759etwpgs477fcszjshyryisw&amp;dl=0","Click to download Image")</f>
      </c>
      <c r="B428" s="0">
        <f>HYPERLINK("https://dl.dropboxusercontent.com/scl/fi/b5jc0h4mur7uyqrbq778j/mens-hoodie-size-chartsalan-hoodie.jpg?rlkey=k8rtob14d1rmpd2ltui8afxav&amp;dl=0","Click to download SizeChart")</f>
      </c>
      <c r="C428" s="0" t="inlineStr">
        <is>
          <t>Alan Men's Hoodie</t>
        </is>
      </c>
      <c r="D428" s="0" t="inlineStr">
        <is>
          <t>'139647</t>
        </is>
      </c>
      <c r="E428" s="0" t="inlineStr">
        <is>
          <t>DRK ALAN M BK:139647F-3XL</t>
        </is>
      </c>
      <c r="F428" s="0" t="inlineStr">
        <is>
          <t>'817139647095</t>
        </is>
      </c>
      <c r="G428" s="0" t="inlineStr">
        <is>
          <t>MENS</t>
        </is>
      </c>
      <c r="H428" s="0" t="inlineStr">
        <is>
          <t>3XL</t>
        </is>
      </c>
      <c r="I428" s="0">
        <v>39.99</v>
      </c>
      <c r="J428" s="0">
        <v>55</v>
      </c>
    </row>
    <row r="429" spans="1:10" customHeight="0">
      <c r="A429" s="0">
        <f>HYPERLINK("https://dl.dropboxusercontent.com/scl/fi/97pnlp0mwanb80eqcmm91/zach-138396-tn.jpg?rlkey=nh1a2a2vcnrh5ok2b59yvmcgc&amp;dl=0","Click to download Image")</f>
      </c>
      <c r="B429" s="0">
        <f>HYPERLINK("https://dl.dropboxusercontent.com/scl/fi/r820xwsfsha17bufdqa39/graphic-update2022-mens.jpg?rlkey=zm1csada0fuwvykvd9qoovkni&amp;dl=0","Click to download SizeChart")</f>
      </c>
      <c r="C429" s="0" t="inlineStr">
        <is>
          <t>Zach Men's Hoodie</t>
        </is>
      </c>
      <c r="D429" s="0" t="inlineStr">
        <is>
          <t>'138396</t>
        </is>
      </c>
      <c r="E429" s="0" t="inlineStr">
        <is>
          <t>DRK ZACH M GY:138396A-S</t>
        </is>
      </c>
      <c r="F429" s="0" t="inlineStr">
        <is>
          <t>'817138396048</t>
        </is>
      </c>
      <c r="G429" s="0" t="inlineStr">
        <is>
          <t>MENS</t>
        </is>
      </c>
      <c r="H429" s="0" t="inlineStr">
        <is>
          <t>S</t>
        </is>
      </c>
      <c r="I429" s="0">
        <v>39.99</v>
      </c>
      <c r="J429" s="0">
        <v>18</v>
      </c>
    </row>
    <row r="430" spans="1:10" customHeight="0">
      <c r="A430" s="0">
        <f>HYPERLINK("https://dl.dropboxusercontent.com/scl/fi/97pnlp0mwanb80eqcmm91/zach-138396-tn.jpg?rlkey=nh1a2a2vcnrh5ok2b59yvmcgc&amp;dl=0","Click to download Image")</f>
      </c>
      <c r="B430" s="0">
        <f>HYPERLINK("https://dl.dropboxusercontent.com/scl/fi/r820xwsfsha17bufdqa39/graphic-update2022-mens.jpg?rlkey=zm1csada0fuwvykvd9qoovkni&amp;dl=0","Click to download SizeChart")</f>
      </c>
      <c r="C430" s="0" t="inlineStr">
        <is>
          <t>Zach Men's Hoodie</t>
        </is>
      </c>
      <c r="D430" s="0" t="inlineStr">
        <is>
          <t>'138396</t>
        </is>
      </c>
      <c r="E430" s="0" t="inlineStr">
        <is>
          <t>DRK ZACH M GY:138396B-M</t>
        </is>
      </c>
      <c r="F430" s="0" t="inlineStr">
        <is>
          <t>'817138396055</t>
        </is>
      </c>
      <c r="G430" s="0" t="inlineStr">
        <is>
          <t>MENS</t>
        </is>
      </c>
      <c r="H430" s="0" t="inlineStr">
        <is>
          <t>M</t>
        </is>
      </c>
      <c r="I430" s="0">
        <v>39.99</v>
      </c>
      <c r="J430" s="0">
        <v>34</v>
      </c>
    </row>
    <row r="431" spans="1:10" customHeight="0">
      <c r="A431" s="0">
        <f>HYPERLINK("https://dl.dropboxusercontent.com/scl/fi/97pnlp0mwanb80eqcmm91/zach-138396-tn.jpg?rlkey=nh1a2a2vcnrh5ok2b59yvmcgc&amp;dl=0","Click to download Image")</f>
      </c>
      <c r="B431" s="0">
        <f>HYPERLINK("https://dl.dropboxusercontent.com/scl/fi/r820xwsfsha17bufdqa39/graphic-update2022-mens.jpg?rlkey=zm1csada0fuwvykvd9qoovkni&amp;dl=0","Click to download SizeChart")</f>
      </c>
      <c r="C431" s="0" t="inlineStr">
        <is>
          <t>Zach Men's Hoodie</t>
        </is>
      </c>
      <c r="D431" s="0" t="inlineStr">
        <is>
          <t>'138396</t>
        </is>
      </c>
      <c r="E431" s="0" t="inlineStr">
        <is>
          <t>DRK ZACH M GY:138396C-L</t>
        </is>
      </c>
      <c r="F431" s="0" t="inlineStr">
        <is>
          <t>'817138396062</t>
        </is>
      </c>
      <c r="G431" s="0" t="inlineStr">
        <is>
          <t>MENS</t>
        </is>
      </c>
      <c r="H431" s="0" t="inlineStr">
        <is>
          <t>L</t>
        </is>
      </c>
      <c r="I431" s="0">
        <v>39.99</v>
      </c>
      <c r="J431" s="0">
        <v>51</v>
      </c>
    </row>
    <row r="432" spans="1:10" customHeight="0">
      <c r="A432" s="0">
        <f>HYPERLINK("https://dl.dropboxusercontent.com/scl/fi/97pnlp0mwanb80eqcmm91/zach-138396-tn.jpg?rlkey=nh1a2a2vcnrh5ok2b59yvmcgc&amp;dl=0","Click to download Image")</f>
      </c>
      <c r="B432" s="0">
        <f>HYPERLINK("https://dl.dropboxusercontent.com/scl/fi/r820xwsfsha17bufdqa39/graphic-update2022-mens.jpg?rlkey=zm1csada0fuwvykvd9qoovkni&amp;dl=0","Click to download SizeChart")</f>
      </c>
      <c r="C432" s="0" t="inlineStr">
        <is>
          <t>Zach Men's Hoodie</t>
        </is>
      </c>
      <c r="D432" s="0" t="inlineStr">
        <is>
          <t>'138396</t>
        </is>
      </c>
      <c r="E432" s="0" t="inlineStr">
        <is>
          <t>DRK ZACH M GY:138396D-XL</t>
        </is>
      </c>
      <c r="F432" s="0" t="inlineStr">
        <is>
          <t>'817138396079</t>
        </is>
      </c>
      <c r="G432" s="0" t="inlineStr">
        <is>
          <t>MENS</t>
        </is>
      </c>
      <c r="H432" s="0" t="inlineStr">
        <is>
          <t>XL</t>
        </is>
      </c>
      <c r="I432" s="0">
        <v>39.99</v>
      </c>
      <c r="J432" s="0">
        <v>52</v>
      </c>
    </row>
    <row r="433" spans="1:10" customHeight="0">
      <c r="A433" s="0">
        <f>HYPERLINK("https://dl.dropboxusercontent.com/scl/fi/97pnlp0mwanb80eqcmm91/zach-138396-tn.jpg?rlkey=nh1a2a2vcnrh5ok2b59yvmcgc&amp;dl=0","Click to download Image")</f>
      </c>
      <c r="B433" s="0">
        <f>HYPERLINK("https://dl.dropboxusercontent.com/scl/fi/r820xwsfsha17bufdqa39/graphic-update2022-mens.jpg?rlkey=zm1csada0fuwvykvd9qoovkni&amp;dl=0","Click to download SizeChart")</f>
      </c>
      <c r="C433" s="0" t="inlineStr">
        <is>
          <t>Zach Men's Hoodie</t>
        </is>
      </c>
      <c r="D433" s="0" t="inlineStr">
        <is>
          <t>'138396</t>
        </is>
      </c>
      <c r="E433" s="0" t="inlineStr">
        <is>
          <t>DRK ZACH M GY:138396E-2XL</t>
        </is>
      </c>
      <c r="F433" s="0" t="inlineStr">
        <is>
          <t>'817138396086</t>
        </is>
      </c>
      <c r="G433" s="0" t="inlineStr">
        <is>
          <t>MENS</t>
        </is>
      </c>
      <c r="H433" s="0" t="inlineStr">
        <is>
          <t>2XL</t>
        </is>
      </c>
      <c r="I433" s="0">
        <v>41.99</v>
      </c>
      <c r="J433" s="0">
        <v>37</v>
      </c>
    </row>
    <row r="434" spans="1:10" customHeight="0">
      <c r="A434" s="0">
        <f>HYPERLINK("https://dl.dropboxusercontent.com/scl/fi/97pnlp0mwanb80eqcmm91/zach-138396-tn.jpg?rlkey=nh1a2a2vcnrh5ok2b59yvmcgc&amp;dl=0","Click to download Image")</f>
      </c>
      <c r="B434" s="0">
        <f>HYPERLINK("https://dl.dropboxusercontent.com/scl/fi/r820xwsfsha17bufdqa39/graphic-update2022-mens.jpg?rlkey=zm1csada0fuwvykvd9qoovkni&amp;dl=0","Click to download SizeChart")</f>
      </c>
      <c r="C434" s="0" t="inlineStr">
        <is>
          <t>Zach Men's Hoodie</t>
        </is>
      </c>
      <c r="D434" s="0" t="inlineStr">
        <is>
          <t>'138396</t>
        </is>
      </c>
      <c r="E434" s="0" t="inlineStr">
        <is>
          <t>DRK ZACH M GY:138396F-3XL</t>
        </is>
      </c>
      <c r="F434" s="0" t="inlineStr">
        <is>
          <t>'817138396093</t>
        </is>
      </c>
      <c r="G434" s="0" t="inlineStr">
        <is>
          <t>MENS</t>
        </is>
      </c>
      <c r="H434" s="0" t="inlineStr">
        <is>
          <t>3XL</t>
        </is>
      </c>
      <c r="I434" s="0">
        <v>41.99</v>
      </c>
      <c r="J434" s="0">
        <v>16</v>
      </c>
    </row>
    <row r="435" spans="1:10" customHeight="0">
      <c r="A435" s="0">
        <f>HYPERLINK("https://dl.dropboxusercontent.com/scl/fi/43i7qt3g3xzz5w76vfzag/cason-135851t.jpg?rlkey=56mxifpy5knxtbsnzkhltz9fy&amp;dl=0","Click to download Image")</f>
      </c>
      <c r="B435" s="0">
        <f>HYPERLINK("https://dl.dropboxusercontent.com/scl/fi/ma0mgpyegmwrlu12p17vr/mens-t-shirt-size-chartsslate-cason.jpg?rlkey=fzznw00ajqc08rai19d3iae4s&amp;dl=0","Click to download SizeChart")</f>
      </c>
      <c r="C435" s="0" t="inlineStr">
        <is>
          <t>Cason Men's Short Sleeve T-Shirt</t>
        </is>
      </c>
      <c r="D435" s="0" t="inlineStr">
        <is>
          <t>'135851</t>
        </is>
      </c>
      <c r="E435" s="0" t="inlineStr">
        <is>
          <t>DRK CASON M RL:135851A-S</t>
        </is>
      </c>
      <c r="F435" s="0" t="inlineStr">
        <is>
          <t>'817135851045</t>
        </is>
      </c>
      <c r="G435" s="0" t="inlineStr">
        <is>
          <t>MENS</t>
        </is>
      </c>
      <c r="H435" s="0" t="inlineStr">
        <is>
          <t>S</t>
        </is>
      </c>
      <c r="I435" s="0">
        <v>29.99</v>
      </c>
      <c r="J435" s="0">
        <v>14</v>
      </c>
    </row>
    <row r="436" spans="1:10" customHeight="0">
      <c r="A436" s="0">
        <f>HYPERLINK("https://dl.dropboxusercontent.com/scl/fi/43i7qt3g3xzz5w76vfzag/cason-135851t.jpg?rlkey=56mxifpy5knxtbsnzkhltz9fy&amp;dl=0","Click to download Image")</f>
      </c>
      <c r="B436" s="0">
        <f>HYPERLINK("https://dl.dropboxusercontent.com/scl/fi/ma0mgpyegmwrlu12p17vr/mens-t-shirt-size-chartsslate-cason.jpg?rlkey=fzznw00ajqc08rai19d3iae4s&amp;dl=0","Click to download SizeChart")</f>
      </c>
      <c r="C436" s="0" t="inlineStr">
        <is>
          <t>Cason Men's Short Sleeve T-Shirt</t>
        </is>
      </c>
      <c r="D436" s="0" t="inlineStr">
        <is>
          <t>'135851</t>
        </is>
      </c>
      <c r="E436" s="0" t="inlineStr">
        <is>
          <t>DRK CASON M RL:135851B-M</t>
        </is>
      </c>
      <c r="F436" s="0" t="inlineStr">
        <is>
          <t>'817135851052</t>
        </is>
      </c>
      <c r="G436" s="0" t="inlineStr">
        <is>
          <t>MENS</t>
        </is>
      </c>
      <c r="H436" s="0" t="inlineStr">
        <is>
          <t>M</t>
        </is>
      </c>
      <c r="I436" s="0">
        <v>29.99</v>
      </c>
      <c r="J436" s="0">
        <v>25</v>
      </c>
    </row>
    <row r="437" spans="1:10" customHeight="0">
      <c r="A437" s="0">
        <f>HYPERLINK("https://dl.dropboxusercontent.com/scl/fi/43i7qt3g3xzz5w76vfzag/cason-135851t.jpg?rlkey=56mxifpy5knxtbsnzkhltz9fy&amp;dl=0","Click to download Image")</f>
      </c>
      <c r="B437" s="0">
        <f>HYPERLINK("https://dl.dropboxusercontent.com/scl/fi/ma0mgpyegmwrlu12p17vr/mens-t-shirt-size-chartsslate-cason.jpg?rlkey=fzznw00ajqc08rai19d3iae4s&amp;dl=0","Click to download SizeChart")</f>
      </c>
      <c r="C437" s="0" t="inlineStr">
        <is>
          <t>Cason Men's Short Sleeve T-Shirt</t>
        </is>
      </c>
      <c r="D437" s="0" t="inlineStr">
        <is>
          <t>'135851</t>
        </is>
      </c>
      <c r="E437" s="0" t="inlineStr">
        <is>
          <t>DRK CASON M RL:135851C-L</t>
        </is>
      </c>
      <c r="F437" s="0" t="inlineStr">
        <is>
          <t>'817135851069</t>
        </is>
      </c>
      <c r="G437" s="0" t="inlineStr">
        <is>
          <t>MENS</t>
        </is>
      </c>
      <c r="H437" s="0" t="inlineStr">
        <is>
          <t>L</t>
        </is>
      </c>
      <c r="I437" s="0">
        <v>29.99</v>
      </c>
      <c r="J437" s="0">
        <v>35</v>
      </c>
    </row>
    <row r="438" spans="1:10" customHeight="0">
      <c r="A438" s="0">
        <f>HYPERLINK("https://dl.dropboxusercontent.com/scl/fi/43i7qt3g3xzz5w76vfzag/cason-135851t.jpg?rlkey=56mxifpy5knxtbsnzkhltz9fy&amp;dl=0","Click to download Image")</f>
      </c>
      <c r="B438" s="0">
        <f>HYPERLINK("https://dl.dropboxusercontent.com/scl/fi/ma0mgpyegmwrlu12p17vr/mens-t-shirt-size-chartsslate-cason.jpg?rlkey=fzznw00ajqc08rai19d3iae4s&amp;dl=0","Click to download SizeChart")</f>
      </c>
      <c r="C438" s="0" t="inlineStr">
        <is>
          <t>Cason Men's Short Sleeve T-Shirt</t>
        </is>
      </c>
      <c r="D438" s="0" t="inlineStr">
        <is>
          <t>'135851</t>
        </is>
      </c>
      <c r="E438" s="0" t="inlineStr">
        <is>
          <t>DRK CASON M RL:135851D-XL</t>
        </is>
      </c>
      <c r="F438" s="0" t="inlineStr">
        <is>
          <t>'817135851076</t>
        </is>
      </c>
      <c r="G438" s="0" t="inlineStr">
        <is>
          <t>MENS</t>
        </is>
      </c>
      <c r="H438" s="0" t="inlineStr">
        <is>
          <t>XL</t>
        </is>
      </c>
      <c r="I438" s="0">
        <v>29.99</v>
      </c>
      <c r="J438" s="0">
        <v>39</v>
      </c>
    </row>
    <row r="439" spans="1:10" customHeight="0">
      <c r="A439" s="0">
        <f>HYPERLINK("https://dl.dropboxusercontent.com/scl/fi/43i7qt3g3xzz5w76vfzag/cason-135851t.jpg?rlkey=56mxifpy5knxtbsnzkhltz9fy&amp;dl=0","Click to download Image")</f>
      </c>
      <c r="B439" s="0">
        <f>HYPERLINK("https://dl.dropboxusercontent.com/scl/fi/ma0mgpyegmwrlu12p17vr/mens-t-shirt-size-chartsslate-cason.jpg?rlkey=fzznw00ajqc08rai19d3iae4s&amp;dl=0","Click to download SizeChart")</f>
      </c>
      <c r="C439" s="0" t="inlineStr">
        <is>
          <t>Cason Men's Short Sleeve T-Shirt</t>
        </is>
      </c>
      <c r="D439" s="0" t="inlineStr">
        <is>
          <t>'135851</t>
        </is>
      </c>
      <c r="E439" s="0" t="inlineStr">
        <is>
          <t>DRK CASON M RL:135851E-2XL</t>
        </is>
      </c>
      <c r="F439" s="0" t="inlineStr">
        <is>
          <t>'817135851083</t>
        </is>
      </c>
      <c r="G439" s="0" t="inlineStr">
        <is>
          <t>MENS</t>
        </is>
      </c>
      <c r="H439" s="0" t="inlineStr">
        <is>
          <t>2XL</t>
        </is>
      </c>
      <c r="I439" s="0">
        <v>29.99</v>
      </c>
      <c r="J439" s="0">
        <v>30</v>
      </c>
    </row>
    <row r="440" spans="1:10" customHeight="0">
      <c r="A440" s="0">
        <f>HYPERLINK("https://dl.dropboxusercontent.com/scl/fi/43i7qt3g3xzz5w76vfzag/cason-135851t.jpg?rlkey=56mxifpy5knxtbsnzkhltz9fy&amp;dl=0","Click to download Image")</f>
      </c>
      <c r="B440" s="0">
        <f>HYPERLINK("https://dl.dropboxusercontent.com/scl/fi/ma0mgpyegmwrlu12p17vr/mens-t-shirt-size-chartsslate-cason.jpg?rlkey=fzznw00ajqc08rai19d3iae4s&amp;dl=0","Click to download SizeChart")</f>
      </c>
      <c r="C440" s="0" t="inlineStr">
        <is>
          <t>Cason Men's Short Sleeve T-Shirt</t>
        </is>
      </c>
      <c r="D440" s="0" t="inlineStr">
        <is>
          <t>'135851</t>
        </is>
      </c>
      <c r="E440" s="0" t="inlineStr">
        <is>
          <t>DRK CASON M RL:135851F-3XL</t>
        </is>
      </c>
      <c r="F440" s="0" t="inlineStr">
        <is>
          <t>'817135851090</t>
        </is>
      </c>
      <c r="G440" s="0" t="inlineStr">
        <is>
          <t>MENS</t>
        </is>
      </c>
      <c r="H440" s="0" t="inlineStr">
        <is>
          <t>3XL</t>
        </is>
      </c>
      <c r="I440" s="0">
        <v>29.99</v>
      </c>
      <c r="J440" s="0">
        <v>17</v>
      </c>
    </row>
    <row r="441" spans="1:10" customHeight="0">
      <c r="A441" s="0">
        <f>HYPERLINK("https://dl.dropboxusercontent.com/scl/fi/bm9i66xe3l1s7jbzw0wf5/131629-on-belmont-tote-af.jpg?rlkey=8aegetrbzije0h5kc3rnsqp5a&amp;dl=0","Click to download Image")</f>
      </c>
      <c r="C441" s="0" t="inlineStr">
        <is>
          <t>Belmont Tote</t>
        </is>
      </c>
      <c r="D441" s="0" t="inlineStr">
        <is>
          <t>'128795</t>
        </is>
      </c>
      <c r="E441" s="0" t="inlineStr">
        <is>
          <t>DRK BELMON TAG:128795</t>
        </is>
      </c>
      <c r="F441" s="0" t="inlineStr">
        <is>
          <t>'998128795017</t>
        </is>
      </c>
      <c r="H441" s="0" t="inlineStr">
        <is>
          <t>14 W X 16 H X 6 D</t>
        </is>
      </c>
      <c r="I441" s="0">
        <v>49.99</v>
      </c>
      <c r="J441" s="0">
        <v>194</v>
      </c>
    </row>
    <row r="442" spans="1:10" customHeight="0">
      <c r="A442" s="0">
        <f>HYPERLINK("https://dl.dropboxusercontent.com/scl/fi/kf8cnm8ewk6kihzljbrtk/elkhart-128689-tn.jpg?rlkey=ziv9g44qc5cwyimmv0ds1r9g1&amp;dl=0","Click to download Image")</f>
      </c>
      <c r="B442" s="0">
        <f>HYPERLINK("https://dl.dropboxusercontent.com/scl/fi/czikyfdrlcpbyd6h166qj/graphic-update2022-mens.jpg?rlkey=4kikom6lcnnr4w6tod0wijsfd&amp;dl=0","Click to download SizeChart")</f>
      </c>
      <c r="C442" s="0" t="inlineStr">
        <is>
          <t>Elkhart Men's Short Sleeve Shirt</t>
        </is>
      </c>
      <c r="D442" s="0" t="inlineStr">
        <is>
          <t>'128689</t>
        </is>
      </c>
      <c r="E442" s="0" t="inlineStr">
        <is>
          <t>DRK ELKHAR M BK:128689A-S</t>
        </is>
      </c>
      <c r="F442" s="0" t="inlineStr">
        <is>
          <t>'817128689044</t>
        </is>
      </c>
      <c r="G442" s="0" t="inlineStr">
        <is>
          <t>MENS</t>
        </is>
      </c>
      <c r="H442" s="0" t="inlineStr">
        <is>
          <t>S</t>
        </is>
      </c>
      <c r="I442" s="0">
        <v>29.99</v>
      </c>
      <c r="J442" s="0">
        <v>1</v>
      </c>
    </row>
    <row r="443" spans="1:10" customHeight="0">
      <c r="A443" s="0">
        <f>HYPERLINK("https://dl.dropboxusercontent.com/scl/fi/kf8cnm8ewk6kihzljbrtk/elkhart-128689-tn.jpg?rlkey=ziv9g44qc5cwyimmv0ds1r9g1&amp;dl=0","Click to download Image")</f>
      </c>
      <c r="B443" s="0">
        <f>HYPERLINK("https://dl.dropboxusercontent.com/scl/fi/czikyfdrlcpbyd6h166qj/graphic-update2022-mens.jpg?rlkey=4kikom6lcnnr4w6tod0wijsfd&amp;dl=0","Click to download SizeChart")</f>
      </c>
      <c r="C443" s="0" t="inlineStr">
        <is>
          <t>Elkhart Men's Short Sleeve Shirt</t>
        </is>
      </c>
      <c r="D443" s="0" t="inlineStr">
        <is>
          <t>'128689</t>
        </is>
      </c>
      <c r="E443" s="0" t="inlineStr">
        <is>
          <t>DRK ELKHAR M BK:128689B-M</t>
        </is>
      </c>
      <c r="F443" s="0" t="inlineStr">
        <is>
          <t>'817128689051</t>
        </is>
      </c>
      <c r="G443" s="0" t="inlineStr">
        <is>
          <t>MENS</t>
        </is>
      </c>
      <c r="H443" s="0" t="inlineStr">
        <is>
          <t>M</t>
        </is>
      </c>
      <c r="I443" s="0">
        <v>29.99</v>
      </c>
      <c r="J443" s="0">
        <v>2</v>
      </c>
    </row>
    <row r="444" spans="1:10" customHeight="0">
      <c r="A444" s="0">
        <f>HYPERLINK("https://dl.dropboxusercontent.com/scl/fi/kf8cnm8ewk6kihzljbrtk/elkhart-128689-tn.jpg?rlkey=ziv9g44qc5cwyimmv0ds1r9g1&amp;dl=0","Click to download Image")</f>
      </c>
      <c r="B444" s="0">
        <f>HYPERLINK("https://dl.dropboxusercontent.com/scl/fi/czikyfdrlcpbyd6h166qj/graphic-update2022-mens.jpg?rlkey=4kikom6lcnnr4w6tod0wijsfd&amp;dl=0","Click to download SizeChart")</f>
      </c>
      <c r="C444" s="0" t="inlineStr">
        <is>
          <t>Elkhart Men's Short Sleeve Shirt</t>
        </is>
      </c>
      <c r="D444" s="0" t="inlineStr">
        <is>
          <t>'128689</t>
        </is>
      </c>
      <c r="E444" s="0" t="inlineStr">
        <is>
          <t>DRK ELKHAR M BK:128689C-L</t>
        </is>
      </c>
      <c r="F444" s="0" t="inlineStr">
        <is>
          <t>'817128689068</t>
        </is>
      </c>
      <c r="G444" s="0" t="inlineStr">
        <is>
          <t>MENS</t>
        </is>
      </c>
      <c r="H444" s="0" t="inlineStr">
        <is>
          <t>L</t>
        </is>
      </c>
      <c r="I444" s="0">
        <v>29.99</v>
      </c>
      <c r="J444" s="0">
        <v>2</v>
      </c>
    </row>
    <row r="445" spans="1:10" customHeight="0">
      <c r="A445" s="0">
        <f>HYPERLINK("https://dl.dropboxusercontent.com/scl/fi/kf8cnm8ewk6kihzljbrtk/elkhart-128689-tn.jpg?rlkey=ziv9g44qc5cwyimmv0ds1r9g1&amp;dl=0","Click to download Image")</f>
      </c>
      <c r="B445" s="0">
        <f>HYPERLINK("https://dl.dropboxusercontent.com/scl/fi/czikyfdrlcpbyd6h166qj/graphic-update2022-mens.jpg?rlkey=4kikom6lcnnr4w6tod0wijsfd&amp;dl=0","Click to download SizeChart")</f>
      </c>
      <c r="C445" s="0" t="inlineStr">
        <is>
          <t>Elkhart Men's Short Sleeve Shirt</t>
        </is>
      </c>
      <c r="D445" s="0" t="inlineStr">
        <is>
          <t>'128689</t>
        </is>
      </c>
      <c r="E445" s="0" t="inlineStr">
        <is>
          <t>DRK ELKHAR M BK:128689D-XL</t>
        </is>
      </c>
      <c r="F445" s="0" t="inlineStr">
        <is>
          <t>'817128689075</t>
        </is>
      </c>
      <c r="G445" s="0" t="inlineStr">
        <is>
          <t>MENS</t>
        </is>
      </c>
      <c r="H445" s="0" t="inlineStr">
        <is>
          <t>XL</t>
        </is>
      </c>
      <c r="I445" s="0">
        <v>29.99</v>
      </c>
      <c r="J445" s="0">
        <v>0</v>
      </c>
    </row>
    <row r="446" spans="1:10" customHeight="0">
      <c r="A446" s="0">
        <f>HYPERLINK("https://dl.dropboxusercontent.com/scl/fi/kf8cnm8ewk6kihzljbrtk/elkhart-128689-tn.jpg?rlkey=ziv9g44qc5cwyimmv0ds1r9g1&amp;dl=0","Click to download Image")</f>
      </c>
      <c r="B446" s="0">
        <f>HYPERLINK("https://dl.dropboxusercontent.com/scl/fi/czikyfdrlcpbyd6h166qj/graphic-update2022-mens.jpg?rlkey=4kikom6lcnnr4w6tod0wijsfd&amp;dl=0","Click to download SizeChart")</f>
      </c>
      <c r="C446" s="0" t="inlineStr">
        <is>
          <t>Elkhart Men's Short Sleeve Shirt</t>
        </is>
      </c>
      <c r="D446" s="0" t="inlineStr">
        <is>
          <t>'128689</t>
        </is>
      </c>
      <c r="E446" s="0" t="inlineStr">
        <is>
          <t>DRK ELKHAR M BK:128689E-2XL</t>
        </is>
      </c>
      <c r="F446" s="0" t="inlineStr">
        <is>
          <t>'817128689082</t>
        </is>
      </c>
      <c r="G446" s="0" t="inlineStr">
        <is>
          <t>MENS</t>
        </is>
      </c>
      <c r="H446" s="0" t="inlineStr">
        <is>
          <t>2XL</t>
        </is>
      </c>
      <c r="I446" s="0">
        <v>29.99</v>
      </c>
      <c r="J446" s="0">
        <v>1</v>
      </c>
    </row>
    <row r="447" spans="1:10" customHeight="0">
      <c r="A447" s="0">
        <f>HYPERLINK("https://dl.dropboxusercontent.com/scl/fi/kf8cnm8ewk6kihzljbrtk/elkhart-128689-tn.jpg?rlkey=ziv9g44qc5cwyimmv0ds1r9g1&amp;dl=0","Click to download Image")</f>
      </c>
      <c r="B447" s="0">
        <f>HYPERLINK("https://dl.dropboxusercontent.com/scl/fi/czikyfdrlcpbyd6h166qj/graphic-update2022-mens.jpg?rlkey=4kikom6lcnnr4w6tod0wijsfd&amp;dl=0","Click to download SizeChart")</f>
      </c>
      <c r="C447" s="0" t="inlineStr">
        <is>
          <t>Elkhart Men's Short Sleeve Shirt</t>
        </is>
      </c>
      <c r="D447" s="0" t="inlineStr">
        <is>
          <t>'128689</t>
        </is>
      </c>
      <c r="E447" s="0" t="inlineStr">
        <is>
          <t>DRK ELKHAR M BK:128689F-3XL</t>
        </is>
      </c>
      <c r="F447" s="0" t="inlineStr">
        <is>
          <t>'817128689099</t>
        </is>
      </c>
      <c r="G447" s="0" t="inlineStr">
        <is>
          <t>MENS</t>
        </is>
      </c>
      <c r="H447" s="0" t="inlineStr">
        <is>
          <t>3XL</t>
        </is>
      </c>
      <c r="I447" s="0">
        <v>29.99</v>
      </c>
      <c r="J447" s="0">
        <v>2</v>
      </c>
    </row>
    <row r="448" spans="1:10" customHeight="0">
      <c r="A448" s="0">
        <f>HYPERLINK("https://dl.dropboxusercontent.com/scl/fi/j66fsh12e9f4rl0x3wy2x/vrtl-drk-jaxtyn-bk-032124f07893.jpg?rlkey=vr82lv5zu6poyogi5pdgg5ifj&amp;dl=0","Click to download Image")</f>
      </c>
      <c r="B448" s="0">
        <f>HYPERLINK("https://dl.dropboxusercontent.com/scl/fi/10ohpg5zqhl0lvtxiymkq/mens-jackets-size-chartsjaxtyn.jpg?rlkey=kruqshwpiwb4w1px9xras9q2v&amp;dl=0","Click to download SizeChart")</f>
      </c>
      <c r="C448" s="0" t="inlineStr">
        <is>
          <t>Jaxtyn Men's Jacket</t>
        </is>
      </c>
      <c r="D448" s="0" t="inlineStr">
        <is>
          <t>'152936</t>
        </is>
      </c>
      <c r="E448" s="0" t="inlineStr">
        <is>
          <t>DRK JAXTYN M BK:152936A-S</t>
        </is>
      </c>
      <c r="F448" s="0" t="inlineStr">
        <is>
          <t>'817152936046</t>
        </is>
      </c>
      <c r="G448" s="0" t="inlineStr">
        <is>
          <t>MENS</t>
        </is>
      </c>
      <c r="H448" s="0" t="inlineStr">
        <is>
          <t>S</t>
        </is>
      </c>
      <c r="I448" s="0">
        <v>82.99</v>
      </c>
      <c r="J448" s="0">
        <v>2</v>
      </c>
    </row>
    <row r="449" spans="1:10" customHeight="0">
      <c r="A449" s="0">
        <f>HYPERLINK("https://dl.dropboxusercontent.com/scl/fi/j66fsh12e9f4rl0x3wy2x/vrtl-drk-jaxtyn-bk-032124f07893.jpg?rlkey=vr82lv5zu6poyogi5pdgg5ifj&amp;dl=0","Click to download Image")</f>
      </c>
      <c r="B449" s="0">
        <f>HYPERLINK("https://dl.dropboxusercontent.com/scl/fi/10ohpg5zqhl0lvtxiymkq/mens-jackets-size-chartsjaxtyn.jpg?rlkey=kruqshwpiwb4w1px9xras9q2v&amp;dl=0","Click to download SizeChart")</f>
      </c>
      <c r="C449" s="0" t="inlineStr">
        <is>
          <t>Jaxtyn Men's Jacket</t>
        </is>
      </c>
      <c r="D449" s="0" t="inlineStr">
        <is>
          <t>'152936</t>
        </is>
      </c>
      <c r="E449" s="0" t="inlineStr">
        <is>
          <t>DRK JAXTYN M BK:152936B-M</t>
        </is>
      </c>
      <c r="F449" s="0" t="inlineStr">
        <is>
          <t>'817152936053</t>
        </is>
      </c>
      <c r="G449" s="0" t="inlineStr">
        <is>
          <t>MENS</t>
        </is>
      </c>
      <c r="H449" s="0" t="inlineStr">
        <is>
          <t>M</t>
        </is>
      </c>
      <c r="I449" s="0">
        <v>82.99</v>
      </c>
      <c r="J449" s="0">
        <v>4</v>
      </c>
    </row>
    <row r="450" spans="1:10" customHeight="0">
      <c r="A450" s="0">
        <f>HYPERLINK("https://dl.dropboxusercontent.com/scl/fi/j66fsh12e9f4rl0x3wy2x/vrtl-drk-jaxtyn-bk-032124f07893.jpg?rlkey=vr82lv5zu6poyogi5pdgg5ifj&amp;dl=0","Click to download Image")</f>
      </c>
      <c r="B450" s="0">
        <f>HYPERLINK("https://dl.dropboxusercontent.com/scl/fi/10ohpg5zqhl0lvtxiymkq/mens-jackets-size-chartsjaxtyn.jpg?rlkey=kruqshwpiwb4w1px9xras9q2v&amp;dl=0","Click to download SizeChart")</f>
      </c>
      <c r="C450" s="0" t="inlineStr">
        <is>
          <t>Jaxtyn Men's Jacket</t>
        </is>
      </c>
      <c r="D450" s="0" t="inlineStr">
        <is>
          <t>'152936</t>
        </is>
      </c>
      <c r="E450" s="0" t="inlineStr">
        <is>
          <t>DRK JAXTYN M BK:152936C-L</t>
        </is>
      </c>
      <c r="F450" s="0" t="inlineStr">
        <is>
          <t>'817152936060</t>
        </is>
      </c>
      <c r="G450" s="0" t="inlineStr">
        <is>
          <t>MENS</t>
        </is>
      </c>
      <c r="H450" s="0" t="inlineStr">
        <is>
          <t>L</t>
        </is>
      </c>
      <c r="I450" s="0">
        <v>82.99</v>
      </c>
      <c r="J450" s="0">
        <v>2</v>
      </c>
    </row>
    <row r="451" spans="1:10" customHeight="0">
      <c r="A451" s="0">
        <f>HYPERLINK("https://dl.dropboxusercontent.com/scl/fi/j66fsh12e9f4rl0x3wy2x/vrtl-drk-jaxtyn-bk-032124f07893.jpg?rlkey=vr82lv5zu6poyogi5pdgg5ifj&amp;dl=0","Click to download Image")</f>
      </c>
      <c r="B451" s="0">
        <f>HYPERLINK("https://dl.dropboxusercontent.com/scl/fi/10ohpg5zqhl0lvtxiymkq/mens-jackets-size-chartsjaxtyn.jpg?rlkey=kruqshwpiwb4w1px9xras9q2v&amp;dl=0","Click to download SizeChart")</f>
      </c>
      <c r="C451" s="0" t="inlineStr">
        <is>
          <t>Jaxtyn Men's Jacket</t>
        </is>
      </c>
      <c r="D451" s="0" t="inlineStr">
        <is>
          <t>'152936</t>
        </is>
      </c>
      <c r="E451" s="0" t="inlineStr">
        <is>
          <t>DRK JAXTYN M BK:152936D-XL</t>
        </is>
      </c>
      <c r="F451" s="0" t="inlineStr">
        <is>
          <t>'817152936077</t>
        </is>
      </c>
      <c r="G451" s="0" t="inlineStr">
        <is>
          <t>MENS</t>
        </is>
      </c>
      <c r="H451" s="0" t="inlineStr">
        <is>
          <t>XL</t>
        </is>
      </c>
      <c r="I451" s="0">
        <v>82.99</v>
      </c>
      <c r="J451" s="0">
        <v>5</v>
      </c>
    </row>
    <row r="452" spans="1:10" customHeight="0">
      <c r="A452" s="0">
        <f>HYPERLINK("https://dl.dropboxusercontent.com/scl/fi/j66fsh12e9f4rl0x3wy2x/vrtl-drk-jaxtyn-bk-032124f07893.jpg?rlkey=vr82lv5zu6poyogi5pdgg5ifj&amp;dl=0","Click to download Image")</f>
      </c>
      <c r="B452" s="0">
        <f>HYPERLINK("https://dl.dropboxusercontent.com/scl/fi/10ohpg5zqhl0lvtxiymkq/mens-jackets-size-chartsjaxtyn.jpg?rlkey=kruqshwpiwb4w1px9xras9q2v&amp;dl=0","Click to download SizeChart")</f>
      </c>
      <c r="C452" s="0" t="inlineStr">
        <is>
          <t>Jaxtyn Men's Jacket</t>
        </is>
      </c>
      <c r="D452" s="0" t="inlineStr">
        <is>
          <t>'152936</t>
        </is>
      </c>
      <c r="E452" s="0" t="inlineStr">
        <is>
          <t>DRK JAXTYN M BK:152936E-2XL</t>
        </is>
      </c>
      <c r="F452" s="0" t="inlineStr">
        <is>
          <t>'817152936084</t>
        </is>
      </c>
      <c r="G452" s="0" t="inlineStr">
        <is>
          <t>MENS</t>
        </is>
      </c>
      <c r="H452" s="0" t="inlineStr">
        <is>
          <t>2XL</t>
        </is>
      </c>
      <c r="I452" s="0">
        <v>82.99</v>
      </c>
      <c r="J452" s="0">
        <v>2</v>
      </c>
    </row>
    <row r="453" spans="1:10" customHeight="0">
      <c r="A453" s="0">
        <f>HYPERLINK("https://dl.dropboxusercontent.com/scl/fi/j66fsh12e9f4rl0x3wy2x/vrtl-drk-jaxtyn-bk-032124f07893.jpg?rlkey=vr82lv5zu6poyogi5pdgg5ifj&amp;dl=0","Click to download Image")</f>
      </c>
      <c r="B453" s="0">
        <f>HYPERLINK("https://dl.dropboxusercontent.com/scl/fi/10ohpg5zqhl0lvtxiymkq/mens-jackets-size-chartsjaxtyn.jpg?rlkey=kruqshwpiwb4w1px9xras9q2v&amp;dl=0","Click to download SizeChart")</f>
      </c>
      <c r="C453" s="0" t="inlineStr">
        <is>
          <t>Jaxtyn Men's Jacket</t>
        </is>
      </c>
      <c r="D453" s="0" t="inlineStr">
        <is>
          <t>'152936</t>
        </is>
      </c>
      <c r="E453" s="0" t="inlineStr">
        <is>
          <t>DRK JAXTYN M BK:152936F-3XL</t>
        </is>
      </c>
      <c r="F453" s="0" t="inlineStr">
        <is>
          <t>'817152936091</t>
        </is>
      </c>
      <c r="G453" s="0" t="inlineStr">
        <is>
          <t>MENS</t>
        </is>
      </c>
      <c r="H453" s="0" t="inlineStr">
        <is>
          <t>3XL</t>
        </is>
      </c>
      <c r="I453" s="0">
        <v>82.99</v>
      </c>
      <c r="J453" s="0">
        <v>0</v>
      </c>
    </row>
    <row r="454" spans="1:10" customHeight="0">
      <c r="A454" s="0">
        <f>HYPERLINK("https://dl.dropboxusercontent.com/scl/fi/xzto376qoaui2srzsniiz/slate-150001-f.jpg?rlkey=xbvdfqis2wl4yqfh1oes95rg2&amp;dl=0","Click to download Image")</f>
      </c>
      <c r="B454" s="0">
        <f>HYPERLINK("https://dl.dropboxusercontent.com/scl/fi/w5sfhff8fyh94k8zm5rtb/mens-t-shirt-size-chartsslate-cason.jpg?rlkey=03biombodw14q4tqqjuzc7dyt&amp;dl=0","Click to download SizeChart")</f>
      </c>
      <c r="C454" s="0" t="inlineStr">
        <is>
          <t>Slate Men's T-Shirt</t>
        </is>
      </c>
      <c r="D454" s="0" t="inlineStr">
        <is>
          <t>'150001</t>
        </is>
      </c>
      <c r="E454" s="0" t="inlineStr">
        <is>
          <t>DRK SLATE M LB:150001A-S</t>
        </is>
      </c>
      <c r="F454" s="0" t="inlineStr">
        <is>
          <t>'817150001043</t>
        </is>
      </c>
      <c r="G454" s="0" t="inlineStr">
        <is>
          <t>MENS</t>
        </is>
      </c>
      <c r="H454" s="0" t="inlineStr">
        <is>
          <t>S</t>
        </is>
      </c>
      <c r="I454" s="0">
        <v>29.99</v>
      </c>
      <c r="J454" s="0">
        <v>1</v>
      </c>
    </row>
    <row r="455" spans="1:10" customHeight="0">
      <c r="A455" s="0">
        <f>HYPERLINK("https://dl.dropboxusercontent.com/scl/fi/xzto376qoaui2srzsniiz/slate-150001-f.jpg?rlkey=xbvdfqis2wl4yqfh1oes95rg2&amp;dl=0","Click to download Image")</f>
      </c>
      <c r="B455" s="0">
        <f>HYPERLINK("https://dl.dropboxusercontent.com/scl/fi/w5sfhff8fyh94k8zm5rtb/mens-t-shirt-size-chartsslate-cason.jpg?rlkey=03biombodw14q4tqqjuzc7dyt&amp;dl=0","Click to download SizeChart")</f>
      </c>
      <c r="C455" s="0" t="inlineStr">
        <is>
          <t>Slate Men's T-Shirt</t>
        </is>
      </c>
      <c r="D455" s="0" t="inlineStr">
        <is>
          <t>'150001</t>
        </is>
      </c>
      <c r="E455" s="0" t="inlineStr">
        <is>
          <t>DRK SLATE M LB:150001B-M</t>
        </is>
      </c>
      <c r="F455" s="0" t="inlineStr">
        <is>
          <t>'817150001050</t>
        </is>
      </c>
      <c r="G455" s="0" t="inlineStr">
        <is>
          <t>MENS</t>
        </is>
      </c>
      <c r="H455" s="0" t="inlineStr">
        <is>
          <t>M</t>
        </is>
      </c>
      <c r="I455" s="0">
        <v>29.99</v>
      </c>
      <c r="J455" s="0">
        <v>2</v>
      </c>
    </row>
    <row r="456" spans="1:10" customHeight="0">
      <c r="A456" s="0">
        <f>HYPERLINK("https://dl.dropboxusercontent.com/scl/fi/xzto376qoaui2srzsniiz/slate-150001-f.jpg?rlkey=xbvdfqis2wl4yqfh1oes95rg2&amp;dl=0","Click to download Image")</f>
      </c>
      <c r="B456" s="0">
        <f>HYPERLINK("https://dl.dropboxusercontent.com/scl/fi/w5sfhff8fyh94k8zm5rtb/mens-t-shirt-size-chartsslate-cason.jpg?rlkey=03biombodw14q4tqqjuzc7dyt&amp;dl=0","Click to download SizeChart")</f>
      </c>
      <c r="C456" s="0" t="inlineStr">
        <is>
          <t>Slate Men's T-Shirt</t>
        </is>
      </c>
      <c r="D456" s="0" t="inlineStr">
        <is>
          <t>'150001</t>
        </is>
      </c>
      <c r="E456" s="0" t="inlineStr">
        <is>
          <t>DRK SLATE M LB:150001C-L</t>
        </is>
      </c>
      <c r="F456" s="0" t="inlineStr">
        <is>
          <t>'817150001067</t>
        </is>
      </c>
      <c r="G456" s="0" t="inlineStr">
        <is>
          <t>MENS</t>
        </is>
      </c>
      <c r="H456" s="0" t="inlineStr">
        <is>
          <t>L</t>
        </is>
      </c>
      <c r="I456" s="0">
        <v>29.99</v>
      </c>
      <c r="J456" s="0">
        <v>2</v>
      </c>
    </row>
    <row r="457" spans="1:10" customHeight="0">
      <c r="A457" s="0">
        <f>HYPERLINK("https://dl.dropboxusercontent.com/scl/fi/xzto376qoaui2srzsniiz/slate-150001-f.jpg?rlkey=xbvdfqis2wl4yqfh1oes95rg2&amp;dl=0","Click to download Image")</f>
      </c>
      <c r="B457" s="0">
        <f>HYPERLINK("https://dl.dropboxusercontent.com/scl/fi/w5sfhff8fyh94k8zm5rtb/mens-t-shirt-size-chartsslate-cason.jpg?rlkey=03biombodw14q4tqqjuzc7dyt&amp;dl=0","Click to download SizeChart")</f>
      </c>
      <c r="C457" s="0" t="inlineStr">
        <is>
          <t>Slate Men's T-Shirt</t>
        </is>
      </c>
      <c r="D457" s="0" t="inlineStr">
        <is>
          <t>'150001</t>
        </is>
      </c>
      <c r="E457" s="0" t="inlineStr">
        <is>
          <t>DRK SLATE M LB:150001D-XL</t>
        </is>
      </c>
      <c r="F457" s="0" t="inlineStr">
        <is>
          <t>'817150001074</t>
        </is>
      </c>
      <c r="G457" s="0" t="inlineStr">
        <is>
          <t>MENS</t>
        </is>
      </c>
      <c r="H457" s="0" t="inlineStr">
        <is>
          <t>XL</t>
        </is>
      </c>
      <c r="I457" s="0">
        <v>29.99</v>
      </c>
      <c r="J457" s="0">
        <v>1</v>
      </c>
    </row>
    <row r="458" spans="1:10" customHeight="0">
      <c r="A458" s="0">
        <f>HYPERLINK("https://dl.dropboxusercontent.com/scl/fi/xzto376qoaui2srzsniiz/slate-150001-f.jpg?rlkey=xbvdfqis2wl4yqfh1oes95rg2&amp;dl=0","Click to download Image")</f>
      </c>
      <c r="B458" s="0">
        <f>HYPERLINK("https://dl.dropboxusercontent.com/scl/fi/w5sfhff8fyh94k8zm5rtb/mens-t-shirt-size-chartsslate-cason.jpg?rlkey=03biombodw14q4tqqjuzc7dyt&amp;dl=0","Click to download SizeChart")</f>
      </c>
      <c r="C458" s="0" t="inlineStr">
        <is>
          <t>Slate Men's T-Shirt</t>
        </is>
      </c>
      <c r="D458" s="0" t="inlineStr">
        <is>
          <t>'150001</t>
        </is>
      </c>
      <c r="E458" s="0" t="inlineStr">
        <is>
          <t>DRK SLATE M LB:150001E-2XL</t>
        </is>
      </c>
      <c r="F458" s="0" t="inlineStr">
        <is>
          <t>'817150001081</t>
        </is>
      </c>
      <c r="G458" s="0" t="inlineStr">
        <is>
          <t>MENS</t>
        </is>
      </c>
      <c r="H458" s="0" t="inlineStr">
        <is>
          <t>2XL</t>
        </is>
      </c>
      <c r="I458" s="0">
        <v>29.99</v>
      </c>
      <c r="J458" s="0">
        <v>2</v>
      </c>
    </row>
    <row r="459" spans="1:10" customHeight="0">
      <c r="A459" s="0">
        <f>HYPERLINK("https://dl.dropboxusercontent.com/scl/fi/xzto376qoaui2srzsniiz/slate-150001-f.jpg?rlkey=xbvdfqis2wl4yqfh1oes95rg2&amp;dl=0","Click to download Image")</f>
      </c>
      <c r="B459" s="0">
        <f>HYPERLINK("https://dl.dropboxusercontent.com/scl/fi/w5sfhff8fyh94k8zm5rtb/mens-t-shirt-size-chartsslate-cason.jpg?rlkey=03biombodw14q4tqqjuzc7dyt&amp;dl=0","Click to download SizeChart")</f>
      </c>
      <c r="C459" s="0" t="inlineStr">
        <is>
          <t>Slate Men's T-Shirt</t>
        </is>
      </c>
      <c r="D459" s="0" t="inlineStr">
        <is>
          <t>'150001</t>
        </is>
      </c>
      <c r="E459" s="0" t="inlineStr">
        <is>
          <t>DRK SLATE M LB:150001F-3XL</t>
        </is>
      </c>
      <c r="F459" s="0" t="inlineStr">
        <is>
          <t>'817150001098</t>
        </is>
      </c>
      <c r="G459" s="0" t="inlineStr">
        <is>
          <t>MENS</t>
        </is>
      </c>
      <c r="H459" s="0" t="inlineStr">
        <is>
          <t>3XL</t>
        </is>
      </c>
      <c r="I459" s="0">
        <v>29.99</v>
      </c>
      <c r="J459" s="0">
        <v>1</v>
      </c>
    </row>
    <row r="460" spans="1:10" customHeight="0">
      <c r="A460" s="0">
        <f>HYPERLINK("https://dl.dropboxusercontent.com/scl/fi/z48q62osbwyrx6pfc0prg/quincy-150280-tn.jpg?rlkey=6xjv9x6f5vsw7iu39esnolvys&amp;dl=0","Click to download Image")</f>
      </c>
      <c r="B460" s="0">
        <f>HYPERLINK("https://dl.dropboxusercontent.com/scl/fi/51gmury5wrckwn7djcids/mens-hoodie-size-chartsquincy.jpg?rlkey=tm922dbv6ixj92v2406z4ng98&amp;dl=0","Click to download SizeChart")</f>
      </c>
      <c r="C460" s="0" t="inlineStr">
        <is>
          <t>Quincy Men's Fleece Hoodie</t>
        </is>
      </c>
      <c r="D460" s="0" t="inlineStr">
        <is>
          <t>'150280</t>
        </is>
      </c>
      <c r="E460" s="0" t="inlineStr">
        <is>
          <t>DRK QUINCY M BK:150280A-S</t>
        </is>
      </c>
      <c r="F460" s="0" t="inlineStr">
        <is>
          <t>'817150280042</t>
        </is>
      </c>
      <c r="G460" s="0" t="inlineStr">
        <is>
          <t>MENS</t>
        </is>
      </c>
      <c r="H460" s="0" t="inlineStr">
        <is>
          <t>S</t>
        </is>
      </c>
      <c r="I460" s="0">
        <v>59.99</v>
      </c>
      <c r="J460" s="0">
        <v>2</v>
      </c>
    </row>
    <row r="461" spans="1:10" customHeight="0">
      <c r="A461" s="0">
        <f>HYPERLINK("https://dl.dropboxusercontent.com/scl/fi/z48q62osbwyrx6pfc0prg/quincy-150280-tn.jpg?rlkey=6xjv9x6f5vsw7iu39esnolvys&amp;dl=0","Click to download Image")</f>
      </c>
      <c r="B461" s="0">
        <f>HYPERLINK("https://dl.dropboxusercontent.com/scl/fi/51gmury5wrckwn7djcids/mens-hoodie-size-chartsquincy.jpg?rlkey=tm922dbv6ixj92v2406z4ng98&amp;dl=0","Click to download SizeChart")</f>
      </c>
      <c r="C461" s="0" t="inlineStr">
        <is>
          <t>Quincy Men's Fleece Hoodie</t>
        </is>
      </c>
      <c r="D461" s="0" t="inlineStr">
        <is>
          <t>'150280</t>
        </is>
      </c>
      <c r="E461" s="0" t="inlineStr">
        <is>
          <t>DRK QUINCY M BK:150280B-M</t>
        </is>
      </c>
      <c r="F461" s="0" t="inlineStr">
        <is>
          <t>'817150280059</t>
        </is>
      </c>
      <c r="G461" s="0" t="inlineStr">
        <is>
          <t>MENS</t>
        </is>
      </c>
      <c r="H461" s="0" t="inlineStr">
        <is>
          <t>M</t>
        </is>
      </c>
      <c r="I461" s="0">
        <v>59.99</v>
      </c>
      <c r="J461" s="0">
        <v>6</v>
      </c>
    </row>
    <row r="462" spans="1:10" customHeight="0">
      <c r="A462" s="0">
        <f>HYPERLINK("https://dl.dropboxusercontent.com/scl/fi/z48q62osbwyrx6pfc0prg/quincy-150280-tn.jpg?rlkey=6xjv9x6f5vsw7iu39esnolvys&amp;dl=0","Click to download Image")</f>
      </c>
      <c r="B462" s="0">
        <f>HYPERLINK("https://dl.dropboxusercontent.com/scl/fi/51gmury5wrckwn7djcids/mens-hoodie-size-chartsquincy.jpg?rlkey=tm922dbv6ixj92v2406z4ng98&amp;dl=0","Click to download SizeChart")</f>
      </c>
      <c r="C462" s="0" t="inlineStr">
        <is>
          <t>Quincy Men's Fleece Hoodie</t>
        </is>
      </c>
      <c r="D462" s="0" t="inlineStr">
        <is>
          <t>'150280</t>
        </is>
      </c>
      <c r="E462" s="0" t="inlineStr">
        <is>
          <t>DRK QUINCY M BK:150280C-L</t>
        </is>
      </c>
      <c r="F462" s="0" t="inlineStr">
        <is>
          <t>'817150280066</t>
        </is>
      </c>
      <c r="G462" s="0" t="inlineStr">
        <is>
          <t>MENS</t>
        </is>
      </c>
      <c r="H462" s="0" t="inlineStr">
        <is>
          <t>L</t>
        </is>
      </c>
      <c r="I462" s="0">
        <v>59.99</v>
      </c>
      <c r="J462" s="0">
        <v>9</v>
      </c>
    </row>
    <row r="463" spans="1:10" customHeight="0">
      <c r="A463" s="0">
        <f>HYPERLINK("https://dl.dropboxusercontent.com/scl/fi/z48q62osbwyrx6pfc0prg/quincy-150280-tn.jpg?rlkey=6xjv9x6f5vsw7iu39esnolvys&amp;dl=0","Click to download Image")</f>
      </c>
      <c r="B463" s="0">
        <f>HYPERLINK("https://dl.dropboxusercontent.com/scl/fi/51gmury5wrckwn7djcids/mens-hoodie-size-chartsquincy.jpg?rlkey=tm922dbv6ixj92v2406z4ng98&amp;dl=0","Click to download SizeChart")</f>
      </c>
      <c r="C463" s="0" t="inlineStr">
        <is>
          <t>Quincy Men's Fleece Hoodie</t>
        </is>
      </c>
      <c r="D463" s="0" t="inlineStr">
        <is>
          <t>'150280</t>
        </is>
      </c>
      <c r="E463" s="0" t="inlineStr">
        <is>
          <t>DRK QUINCY M BK:150280D-XL</t>
        </is>
      </c>
      <c r="F463" s="0" t="inlineStr">
        <is>
          <t>'817150280073</t>
        </is>
      </c>
      <c r="G463" s="0" t="inlineStr">
        <is>
          <t>MENS</t>
        </is>
      </c>
      <c r="H463" s="0" t="inlineStr">
        <is>
          <t>XL</t>
        </is>
      </c>
      <c r="I463" s="0">
        <v>59.99</v>
      </c>
      <c r="J463" s="0">
        <v>9</v>
      </c>
    </row>
    <row r="464" spans="1:10" customHeight="0">
      <c r="A464" s="0">
        <f>HYPERLINK("https://dl.dropboxusercontent.com/scl/fi/z48q62osbwyrx6pfc0prg/quincy-150280-tn.jpg?rlkey=6xjv9x6f5vsw7iu39esnolvys&amp;dl=0","Click to download Image")</f>
      </c>
      <c r="B464" s="0">
        <f>HYPERLINK("https://dl.dropboxusercontent.com/scl/fi/51gmury5wrckwn7djcids/mens-hoodie-size-chartsquincy.jpg?rlkey=tm922dbv6ixj92v2406z4ng98&amp;dl=0","Click to download SizeChart")</f>
      </c>
      <c r="C464" s="0" t="inlineStr">
        <is>
          <t>Quincy Men's Fleece Hoodie</t>
        </is>
      </c>
      <c r="D464" s="0" t="inlineStr">
        <is>
          <t>'150280</t>
        </is>
      </c>
      <c r="E464" s="0" t="inlineStr">
        <is>
          <t>DRK QUINCY M BK:150280E-2XL</t>
        </is>
      </c>
      <c r="F464" s="0" t="inlineStr">
        <is>
          <t>'817150280080</t>
        </is>
      </c>
      <c r="G464" s="0" t="inlineStr">
        <is>
          <t>MENS</t>
        </is>
      </c>
      <c r="H464" s="0" t="inlineStr">
        <is>
          <t>2XL</t>
        </is>
      </c>
      <c r="I464" s="0">
        <v>59.99</v>
      </c>
      <c r="J464" s="0">
        <v>5</v>
      </c>
    </row>
    <row r="465" spans="1:10" customHeight="0">
      <c r="A465" s="0">
        <f>HYPERLINK("https://dl.dropboxusercontent.com/scl/fi/z48q62osbwyrx6pfc0prg/quincy-150280-tn.jpg?rlkey=6xjv9x6f5vsw7iu39esnolvys&amp;dl=0","Click to download Image")</f>
      </c>
      <c r="B465" s="0">
        <f>HYPERLINK("https://dl.dropboxusercontent.com/scl/fi/51gmury5wrckwn7djcids/mens-hoodie-size-chartsquincy.jpg?rlkey=tm922dbv6ixj92v2406z4ng98&amp;dl=0","Click to download SizeChart")</f>
      </c>
      <c r="C465" s="0" t="inlineStr">
        <is>
          <t>Quincy Men's Fleece Hoodie</t>
        </is>
      </c>
      <c r="D465" s="0" t="inlineStr">
        <is>
          <t>'150280</t>
        </is>
      </c>
      <c r="E465" s="0" t="inlineStr">
        <is>
          <t>DRK QUINCY M BK:150280F-3XL</t>
        </is>
      </c>
      <c r="F465" s="0" t="inlineStr">
        <is>
          <t>'817150280097</t>
        </is>
      </c>
      <c r="G465" s="0" t="inlineStr">
        <is>
          <t>MENS</t>
        </is>
      </c>
      <c r="H465" s="0" t="inlineStr">
        <is>
          <t>3XL</t>
        </is>
      </c>
      <c r="I465" s="0">
        <v>59.99</v>
      </c>
      <c r="J465" s="0">
        <v>3</v>
      </c>
    </row>
    <row r="466" spans="1:10" customHeight="0">
      <c r="A466" s="0">
        <f>HYPERLINK("https://dl.dropboxusercontent.com/scl/fi/z48q62osbwyrx6pfc0prg/quincy-150280-tn.jpg?rlkey=6xjv9x6f5vsw7iu39esnolvys&amp;dl=0","Click to download Image")</f>
      </c>
      <c r="B466" s="0">
        <f>HYPERLINK("https://dl.dropboxusercontent.com/scl/fi/51gmury5wrckwn7djcids/mens-hoodie-size-chartsquincy.jpg?rlkey=tm922dbv6ixj92v2406z4ng98&amp;dl=0","Click to download SizeChart")</f>
      </c>
      <c r="C466" s="0" t="inlineStr">
        <is>
          <t>Quincy Men's Fleece Hoodie</t>
        </is>
      </c>
      <c r="D466" s="0" t="inlineStr">
        <is>
          <t>'150280</t>
        </is>
      </c>
      <c r="E466" s="0" t="inlineStr">
        <is>
          <t>DRK QUINCY M BK:150280Z-12PK</t>
        </is>
      </c>
      <c r="F466" s="0" t="inlineStr">
        <is>
          <t>'817150280998</t>
        </is>
      </c>
      <c r="G466" s="0" t="inlineStr">
        <is>
          <t>MENS</t>
        </is>
      </c>
      <c r="H466" s="0" t="inlineStr">
        <is>
          <t>12 PACK</t>
        </is>
      </c>
      <c r="I466" s="0">
        <v>580.7</v>
      </c>
      <c r="J466" s="0">
        <v>0</v>
      </c>
    </row>
    <row r="467" spans="1:10" customHeight="0">
      <c r="A467" s="0">
        <f>HYPERLINK("https://dl.dropboxusercontent.com/scl/fi/uwtae0leb371m1jrx54b5/fletcher-152272-tn.jpg?rlkey=cu2ryala7s00lqul28olww8ng&amp;dl=0","Click to download Image")</f>
      </c>
      <c r="C467" s="0" t="inlineStr">
        <is>
          <t>Fletcher Men's Cap</t>
        </is>
      </c>
      <c r="D467" s="0" t="inlineStr">
        <is>
          <t>'152272</t>
        </is>
      </c>
      <c r="E467" s="0" t="inlineStr">
        <is>
          <t>DRK FLETCH M BK:152272</t>
        </is>
      </c>
      <c r="F467" s="0" t="inlineStr">
        <is>
          <t>'717152272000</t>
        </is>
      </c>
      <c r="G467" s="0" t="inlineStr">
        <is>
          <t>MENS</t>
        </is>
      </c>
      <c r="H467" s="0" t="inlineStr">
        <is>
          <t>STANDARD MENS</t>
        </is>
      </c>
      <c r="I467" s="0">
        <v>24.99</v>
      </c>
      <c r="J467" s="0">
        <v>26</v>
      </c>
    </row>
    <row r="468" spans="1:10" customHeight="0">
      <c r="A468" s="0">
        <f>HYPERLINK("https://dl.dropboxusercontent.com/scl/fi/ah6k6b5qggvywvkytf3p1/fielder-144848-t.jpg?rlkey=s1i44anbz3ervcfuzouy6ud2w&amp;dl=0","Click to download Image")</f>
      </c>
      <c r="C468" s="0" t="inlineStr">
        <is>
          <t>Fielder Men's Scuba Knit Hoodie</t>
        </is>
      </c>
      <c r="D468" s="0" t="inlineStr">
        <is>
          <t>'144848</t>
        </is>
      </c>
      <c r="E468" s="0" t="inlineStr">
        <is>
          <t>DRK FIELDE M BK:144848A-S</t>
        </is>
      </c>
      <c r="F468" s="0" t="inlineStr">
        <is>
          <t>'817144848043</t>
        </is>
      </c>
      <c r="G468" s="0" t="inlineStr">
        <is>
          <t>MENS</t>
        </is>
      </c>
      <c r="H468" s="0" t="inlineStr">
        <is>
          <t>S</t>
        </is>
      </c>
      <c r="I468" s="0">
        <v>59.99</v>
      </c>
      <c r="J468" s="0">
        <v>4</v>
      </c>
    </row>
    <row r="469" spans="1:10" customHeight="0">
      <c r="A469" s="0">
        <f>HYPERLINK("https://dl.dropboxusercontent.com/scl/fi/ah6k6b5qggvywvkytf3p1/fielder-144848-t.jpg?rlkey=s1i44anbz3ervcfuzouy6ud2w&amp;dl=0","Click to download Image")</f>
      </c>
      <c r="C469" s="0" t="inlineStr">
        <is>
          <t>Fielder Men's Scuba Knit Hoodie</t>
        </is>
      </c>
      <c r="D469" s="0" t="inlineStr">
        <is>
          <t>'144848</t>
        </is>
      </c>
      <c r="E469" s="0" t="inlineStr">
        <is>
          <t>DRK FIELDE M BK:144848B-M</t>
        </is>
      </c>
      <c r="F469" s="0" t="inlineStr">
        <is>
          <t>'817144848050</t>
        </is>
      </c>
      <c r="G469" s="0" t="inlineStr">
        <is>
          <t>MENS</t>
        </is>
      </c>
      <c r="H469" s="0" t="inlineStr">
        <is>
          <t>M</t>
        </is>
      </c>
      <c r="I469" s="0">
        <v>59.99</v>
      </c>
      <c r="J469" s="0">
        <v>8</v>
      </c>
    </row>
    <row r="470" spans="1:10" customHeight="0">
      <c r="A470" s="0">
        <f>HYPERLINK("https://dl.dropboxusercontent.com/scl/fi/ah6k6b5qggvywvkytf3p1/fielder-144848-t.jpg?rlkey=s1i44anbz3ervcfuzouy6ud2w&amp;dl=0","Click to download Image")</f>
      </c>
      <c r="C470" s="0" t="inlineStr">
        <is>
          <t>Fielder Men's Scuba Knit Hoodie</t>
        </is>
      </c>
      <c r="D470" s="0" t="inlineStr">
        <is>
          <t>'144848</t>
        </is>
      </c>
      <c r="E470" s="0" t="inlineStr">
        <is>
          <t>DRK FIELDE M BK:144848C-L</t>
        </is>
      </c>
      <c r="F470" s="0" t="inlineStr">
        <is>
          <t>'817144848067</t>
        </is>
      </c>
      <c r="G470" s="0" t="inlineStr">
        <is>
          <t>MENS</t>
        </is>
      </c>
      <c r="H470" s="0" t="inlineStr">
        <is>
          <t>L</t>
        </is>
      </c>
      <c r="I470" s="0">
        <v>59.99</v>
      </c>
      <c r="J470" s="0">
        <v>12</v>
      </c>
    </row>
    <row r="471" spans="1:10" customHeight="0">
      <c r="A471" s="0">
        <f>HYPERLINK("https://dl.dropboxusercontent.com/scl/fi/ah6k6b5qggvywvkytf3p1/fielder-144848-t.jpg?rlkey=s1i44anbz3ervcfuzouy6ud2w&amp;dl=0","Click to download Image")</f>
      </c>
      <c r="C471" s="0" t="inlineStr">
        <is>
          <t>Fielder Men's Scuba Knit Hoodie</t>
        </is>
      </c>
      <c r="D471" s="0" t="inlineStr">
        <is>
          <t>'144848</t>
        </is>
      </c>
      <c r="E471" s="0" t="inlineStr">
        <is>
          <t>DRK FIELDE M BK:144848D-XL</t>
        </is>
      </c>
      <c r="F471" s="0" t="inlineStr">
        <is>
          <t>'817144848074</t>
        </is>
      </c>
      <c r="G471" s="0" t="inlineStr">
        <is>
          <t>MENS</t>
        </is>
      </c>
      <c r="H471" s="0" t="inlineStr">
        <is>
          <t>XL</t>
        </is>
      </c>
      <c r="I471" s="0">
        <v>59.99</v>
      </c>
      <c r="J471" s="0">
        <v>10</v>
      </c>
    </row>
    <row r="472" spans="1:10" customHeight="0">
      <c r="A472" s="0">
        <f>HYPERLINK("https://dl.dropboxusercontent.com/scl/fi/ah6k6b5qggvywvkytf3p1/fielder-144848-t.jpg?rlkey=s1i44anbz3ervcfuzouy6ud2w&amp;dl=0","Click to download Image")</f>
      </c>
      <c r="C472" s="0" t="inlineStr">
        <is>
          <t>Fielder Men's Scuba Knit Hoodie</t>
        </is>
      </c>
      <c r="D472" s="0" t="inlineStr">
        <is>
          <t>'144848</t>
        </is>
      </c>
      <c r="E472" s="0" t="inlineStr">
        <is>
          <t>DRK FIELDE M BK:144848E-2XL</t>
        </is>
      </c>
      <c r="F472" s="0" t="inlineStr">
        <is>
          <t>'817144848081</t>
        </is>
      </c>
      <c r="G472" s="0" t="inlineStr">
        <is>
          <t>MENS</t>
        </is>
      </c>
      <c r="H472" s="0" t="inlineStr">
        <is>
          <t>2XL</t>
        </is>
      </c>
      <c r="I472" s="0">
        <v>59.99</v>
      </c>
      <c r="J472" s="0">
        <v>7</v>
      </c>
    </row>
    <row r="473" spans="1:10" customHeight="0">
      <c r="A473" s="0">
        <f>HYPERLINK("https://dl.dropboxusercontent.com/scl/fi/ah6k6b5qggvywvkytf3p1/fielder-144848-t.jpg?rlkey=s1i44anbz3ervcfuzouy6ud2w&amp;dl=0","Click to download Image")</f>
      </c>
      <c r="C473" s="0" t="inlineStr">
        <is>
          <t>Fielder Men's Scuba Knit Hoodie</t>
        </is>
      </c>
      <c r="D473" s="0" t="inlineStr">
        <is>
          <t>'144848</t>
        </is>
      </c>
      <c r="E473" s="0" t="inlineStr">
        <is>
          <t>DRK FIELDE M BK:144848F-3XL</t>
        </is>
      </c>
      <c r="F473" s="0" t="inlineStr">
        <is>
          <t>'817144848098</t>
        </is>
      </c>
      <c r="G473" s="0" t="inlineStr">
        <is>
          <t>MENS</t>
        </is>
      </c>
      <c r="H473" s="0" t="inlineStr">
        <is>
          <t>3XL</t>
        </is>
      </c>
      <c r="I473" s="0">
        <v>59.99</v>
      </c>
      <c r="J473" s="0">
        <v>4</v>
      </c>
    </row>
    <row r="474" spans="1:10" customHeight="0">
      <c r="A474" s="0">
        <f>HYPERLINK("https://dl.dropboxusercontent.com/scl/fi/ah6k6b5qggvywvkytf3p1/fielder-144848-t.jpg?rlkey=s1i44anbz3ervcfuzouy6ud2w&amp;dl=0","Click to download Image")</f>
      </c>
      <c r="C474" s="0" t="inlineStr">
        <is>
          <t>Fielder Men's Scuba Knit Hoodie</t>
        </is>
      </c>
      <c r="D474" s="0" t="inlineStr">
        <is>
          <t>'144848</t>
        </is>
      </c>
      <c r="E474" s="0" t="inlineStr">
        <is>
          <t>DRK FIELDE M BK:144848Z-12PK</t>
        </is>
      </c>
      <c r="F474" s="0" t="inlineStr">
        <is>
          <t>'817144848999</t>
        </is>
      </c>
      <c r="G474" s="0" t="inlineStr">
        <is>
          <t>MENS</t>
        </is>
      </c>
      <c r="H474" s="0" t="inlineStr">
        <is>
          <t>12 PACK</t>
        </is>
      </c>
      <c r="I474" s="0">
        <v>580.7</v>
      </c>
      <c r="J474" s="0">
        <v>0</v>
      </c>
    </row>
    <row r="475" spans="1:10" customHeight="0">
      <c r="A475" s="0">
        <f>HYPERLINK("https://dl.dropboxusercontent.com/scl/fi/16p1jogi9o25cz00iaa8z/kendrick-152308-f.jpg?rlkey=uadev7vykos30h7xzhhcroieb&amp;dl=0","Click to download Image")</f>
      </c>
      <c r="B475" s="0">
        <f>HYPERLINK("https://dl.dropboxusercontent.com/scl/fi/agvqm45l7lwgo6wt892ts/jersey-size-chartskendrick.jpg?rlkey=cn4u27nevupfq7shnf1q43s7y&amp;dl=0","Click to download SizeChart")</f>
      </c>
      <c r="C475" s="0" t="inlineStr">
        <is>
          <t>Kendrick Men's Relaxed Bike Jersey</t>
        </is>
      </c>
      <c r="D475" s="0" t="inlineStr">
        <is>
          <t>'152308</t>
        </is>
      </c>
      <c r="E475" s="0" t="inlineStr">
        <is>
          <t>DRK KENDRI M RL:152308A-S</t>
        </is>
      </c>
      <c r="F475" s="0" t="inlineStr">
        <is>
          <t>'817152308041</t>
        </is>
      </c>
      <c r="G475" s="0" t="inlineStr">
        <is>
          <t>MENS</t>
        </is>
      </c>
      <c r="H475" s="0" t="inlineStr">
        <is>
          <t>S</t>
        </is>
      </c>
      <c r="I475" s="0">
        <v>89.99</v>
      </c>
      <c r="J475" s="0">
        <v>4</v>
      </c>
    </row>
    <row r="476" spans="1:10" customHeight="0">
      <c r="A476" s="0">
        <f>HYPERLINK("https://dl.dropboxusercontent.com/scl/fi/16p1jogi9o25cz00iaa8z/kendrick-152308-f.jpg?rlkey=uadev7vykos30h7xzhhcroieb&amp;dl=0","Click to download Image")</f>
      </c>
      <c r="B476" s="0">
        <f>HYPERLINK("https://dl.dropboxusercontent.com/scl/fi/agvqm45l7lwgo6wt892ts/jersey-size-chartskendrick.jpg?rlkey=cn4u27nevupfq7shnf1q43s7y&amp;dl=0","Click to download SizeChart")</f>
      </c>
      <c r="C476" s="0" t="inlineStr">
        <is>
          <t>Kendrick Men's Relaxed Bike Jersey</t>
        </is>
      </c>
      <c r="D476" s="0" t="inlineStr">
        <is>
          <t>'152308</t>
        </is>
      </c>
      <c r="E476" s="0" t="inlineStr">
        <is>
          <t>DRK KENDRI M RL:152308B-M</t>
        </is>
      </c>
      <c r="F476" s="0" t="inlineStr">
        <is>
          <t>'817152308058</t>
        </is>
      </c>
      <c r="G476" s="0" t="inlineStr">
        <is>
          <t>MENS</t>
        </is>
      </c>
      <c r="H476" s="0" t="inlineStr">
        <is>
          <t>M</t>
        </is>
      </c>
      <c r="I476" s="0">
        <v>89.99</v>
      </c>
      <c r="J476" s="0">
        <v>8</v>
      </c>
    </row>
    <row r="477" spans="1:10" customHeight="0">
      <c r="A477" s="0">
        <f>HYPERLINK("https://dl.dropboxusercontent.com/scl/fi/16p1jogi9o25cz00iaa8z/kendrick-152308-f.jpg?rlkey=uadev7vykos30h7xzhhcroieb&amp;dl=0","Click to download Image")</f>
      </c>
      <c r="B477" s="0">
        <f>HYPERLINK("https://dl.dropboxusercontent.com/scl/fi/agvqm45l7lwgo6wt892ts/jersey-size-chartskendrick.jpg?rlkey=cn4u27nevupfq7shnf1q43s7y&amp;dl=0","Click to download SizeChart")</f>
      </c>
      <c r="C477" s="0" t="inlineStr">
        <is>
          <t>Kendrick Men's Relaxed Bike Jersey</t>
        </is>
      </c>
      <c r="D477" s="0" t="inlineStr">
        <is>
          <t>'152308</t>
        </is>
      </c>
      <c r="E477" s="0" t="inlineStr">
        <is>
          <t>DRK KENDRI M RL:152308C-L</t>
        </is>
      </c>
      <c r="F477" s="0" t="inlineStr">
        <is>
          <t>'817152308065</t>
        </is>
      </c>
      <c r="G477" s="0" t="inlineStr">
        <is>
          <t>MENS</t>
        </is>
      </c>
      <c r="H477" s="0" t="inlineStr">
        <is>
          <t>L</t>
        </is>
      </c>
      <c r="I477" s="0">
        <v>89.99</v>
      </c>
      <c r="J477" s="0">
        <v>11</v>
      </c>
    </row>
    <row r="478" spans="1:10" customHeight="0">
      <c r="A478" s="0">
        <f>HYPERLINK("https://dl.dropboxusercontent.com/scl/fi/16p1jogi9o25cz00iaa8z/kendrick-152308-f.jpg?rlkey=uadev7vykos30h7xzhhcroieb&amp;dl=0","Click to download Image")</f>
      </c>
      <c r="B478" s="0">
        <f>HYPERLINK("https://dl.dropboxusercontent.com/scl/fi/agvqm45l7lwgo6wt892ts/jersey-size-chartskendrick.jpg?rlkey=cn4u27nevupfq7shnf1q43s7y&amp;dl=0","Click to download SizeChart")</f>
      </c>
      <c r="C478" s="0" t="inlineStr">
        <is>
          <t>Kendrick Men's Relaxed Bike Jersey</t>
        </is>
      </c>
      <c r="D478" s="0" t="inlineStr">
        <is>
          <t>'152308</t>
        </is>
      </c>
      <c r="E478" s="0" t="inlineStr">
        <is>
          <t>DRK KENDRI M RL:152308D-XL</t>
        </is>
      </c>
      <c r="F478" s="0" t="inlineStr">
        <is>
          <t>'817152308072</t>
        </is>
      </c>
      <c r="G478" s="0" t="inlineStr">
        <is>
          <t>MENS</t>
        </is>
      </c>
      <c r="H478" s="0" t="inlineStr">
        <is>
          <t>XL</t>
        </is>
      </c>
      <c r="I478" s="0">
        <v>89.99</v>
      </c>
      <c r="J478" s="0">
        <v>12</v>
      </c>
    </row>
    <row r="479" spans="1:10" customHeight="0">
      <c r="A479" s="0">
        <f>HYPERLINK("https://dl.dropboxusercontent.com/scl/fi/16p1jogi9o25cz00iaa8z/kendrick-152308-f.jpg?rlkey=uadev7vykos30h7xzhhcroieb&amp;dl=0","Click to download Image")</f>
      </c>
      <c r="B479" s="0">
        <f>HYPERLINK("https://dl.dropboxusercontent.com/scl/fi/agvqm45l7lwgo6wt892ts/jersey-size-chartskendrick.jpg?rlkey=cn4u27nevupfq7shnf1q43s7y&amp;dl=0","Click to download SizeChart")</f>
      </c>
      <c r="C479" s="0" t="inlineStr">
        <is>
          <t>Kendrick Men's Relaxed Bike Jersey</t>
        </is>
      </c>
      <c r="D479" s="0" t="inlineStr">
        <is>
          <t>'152308</t>
        </is>
      </c>
      <c r="E479" s="0" t="inlineStr">
        <is>
          <t>DRK KENDRI M RL:152308E-2XL</t>
        </is>
      </c>
      <c r="F479" s="0" t="inlineStr">
        <is>
          <t>'817152308089</t>
        </is>
      </c>
      <c r="G479" s="0" t="inlineStr">
        <is>
          <t>MENS</t>
        </is>
      </c>
      <c r="H479" s="0" t="inlineStr">
        <is>
          <t>2XL</t>
        </is>
      </c>
      <c r="I479" s="0">
        <v>89.99</v>
      </c>
      <c r="J479" s="0">
        <v>8</v>
      </c>
    </row>
    <row r="480" spans="1:10" customHeight="0">
      <c r="A480" s="0">
        <f>HYPERLINK("https://dl.dropboxusercontent.com/scl/fi/16p1jogi9o25cz00iaa8z/kendrick-152308-f.jpg?rlkey=uadev7vykos30h7xzhhcroieb&amp;dl=0","Click to download Image")</f>
      </c>
      <c r="B480" s="0">
        <f>HYPERLINK("https://dl.dropboxusercontent.com/scl/fi/agvqm45l7lwgo6wt892ts/jersey-size-chartskendrick.jpg?rlkey=cn4u27nevupfq7shnf1q43s7y&amp;dl=0","Click to download SizeChart")</f>
      </c>
      <c r="C480" s="0" t="inlineStr">
        <is>
          <t>Kendrick Men's Relaxed Bike Jersey</t>
        </is>
      </c>
      <c r="D480" s="0" t="inlineStr">
        <is>
          <t>'152308</t>
        </is>
      </c>
      <c r="E480" s="0" t="inlineStr">
        <is>
          <t>DRK KENDRI M RL:152308F-3XL</t>
        </is>
      </c>
      <c r="F480" s="0" t="inlineStr">
        <is>
          <t>'817152308096</t>
        </is>
      </c>
      <c r="G480" s="0" t="inlineStr">
        <is>
          <t>MENS</t>
        </is>
      </c>
      <c r="H480" s="0" t="inlineStr">
        <is>
          <t>3XL</t>
        </is>
      </c>
      <c r="I480" s="0">
        <v>89.99</v>
      </c>
      <c r="J480" s="0">
        <v>4</v>
      </c>
    </row>
    <row r="481" spans="1:10" customHeight="0">
      <c r="A481" s="0">
        <f>HYPERLINK("https://dl.dropboxusercontent.com/scl/fi/16p1jogi9o25cz00iaa8z/kendrick-152308-f.jpg?rlkey=uadev7vykos30h7xzhhcroieb&amp;dl=0","Click to download Image")</f>
      </c>
      <c r="B481" s="0">
        <f>HYPERLINK("https://dl.dropboxusercontent.com/scl/fi/agvqm45l7lwgo6wt892ts/jersey-size-chartskendrick.jpg?rlkey=cn4u27nevupfq7shnf1q43s7y&amp;dl=0","Click to download SizeChart")</f>
      </c>
      <c r="C481" s="0" t="inlineStr">
        <is>
          <t>Kendrick Men's Relaxed Bike Jersey</t>
        </is>
      </c>
      <c r="D481" s="0" t="inlineStr">
        <is>
          <t>'152308</t>
        </is>
      </c>
      <c r="E481" s="0" t="inlineStr">
        <is>
          <t>DRK KENDRI M RL:152308Z-12PK</t>
        </is>
      </c>
      <c r="F481" s="0" t="inlineStr">
        <is>
          <t>'817152308997</t>
        </is>
      </c>
      <c r="G481" s="0" t="inlineStr">
        <is>
          <t>MENS</t>
        </is>
      </c>
      <c r="H481" s="0" t="inlineStr">
        <is>
          <t>12 PACK</t>
        </is>
      </c>
      <c r="I481" s="0">
        <v>868.7</v>
      </c>
      <c r="J481" s="0">
        <v>0</v>
      </c>
    </row>
    <row r="482" spans="1:10" customHeight="0">
      <c r="A482" s="0">
        <f>HYPERLINK("https://dl.dropboxusercontent.com/scl/fi/ahazglrquhibfs8a7rxq4/kendrick-134769-f.jpg?rlkey=txn9ths1wuv4itec26rx1n8lj&amp;dl=0","Click to download Image")</f>
      </c>
      <c r="B482" s="0">
        <f>HYPERLINK("https://dl.dropboxusercontent.com/scl/fi/s5l6rk6pbvrqcs8y2k4cs/jersey-size-chartskendrick.jpg?rlkey=db00w3ukoywjt2jcci24wq2hx&amp;dl=0","Click to download SizeChart")</f>
      </c>
      <c r="C482" s="0" t="inlineStr">
        <is>
          <t>Kendrick Men's Bike Jersey</t>
        </is>
      </c>
      <c r="D482" s="0" t="inlineStr">
        <is>
          <t>'134769</t>
        </is>
      </c>
      <c r="E482" s="0" t="inlineStr">
        <is>
          <t>DRK KENDRI M GY:134769A-S</t>
        </is>
      </c>
      <c r="F482" s="0" t="inlineStr">
        <is>
          <t>'817134769044</t>
        </is>
      </c>
      <c r="G482" s="0" t="inlineStr">
        <is>
          <t>MENS</t>
        </is>
      </c>
      <c r="H482" s="0" t="inlineStr">
        <is>
          <t>S</t>
        </is>
      </c>
      <c r="I482" s="0">
        <v>89.99</v>
      </c>
      <c r="J482" s="0">
        <v>8</v>
      </c>
    </row>
    <row r="483" spans="1:10" customHeight="0">
      <c r="A483" s="0">
        <f>HYPERLINK("https://dl.dropboxusercontent.com/scl/fi/ahazglrquhibfs8a7rxq4/kendrick-134769-f.jpg?rlkey=txn9ths1wuv4itec26rx1n8lj&amp;dl=0","Click to download Image")</f>
      </c>
      <c r="B483" s="0">
        <f>HYPERLINK("https://dl.dropboxusercontent.com/scl/fi/s5l6rk6pbvrqcs8y2k4cs/jersey-size-chartskendrick.jpg?rlkey=db00w3ukoywjt2jcci24wq2hx&amp;dl=0","Click to download SizeChart")</f>
      </c>
      <c r="C483" s="0" t="inlineStr">
        <is>
          <t>Kendrick Men's Bike Jersey</t>
        </is>
      </c>
      <c r="D483" s="0" t="inlineStr">
        <is>
          <t>'134769</t>
        </is>
      </c>
      <c r="E483" s="0" t="inlineStr">
        <is>
          <t>DRK KENDRI M GY:134769B-M</t>
        </is>
      </c>
      <c r="F483" s="0" t="inlineStr">
        <is>
          <t>'817134769051</t>
        </is>
      </c>
      <c r="G483" s="0" t="inlineStr">
        <is>
          <t>MENS</t>
        </is>
      </c>
      <c r="H483" s="0" t="inlineStr">
        <is>
          <t>M</t>
        </is>
      </c>
      <c r="I483" s="0">
        <v>89.99</v>
      </c>
      <c r="J483" s="0">
        <v>21</v>
      </c>
    </row>
    <row r="484" spans="1:10" customHeight="0">
      <c r="A484" s="0">
        <f>HYPERLINK("https://dl.dropboxusercontent.com/scl/fi/ahazglrquhibfs8a7rxq4/kendrick-134769-f.jpg?rlkey=txn9ths1wuv4itec26rx1n8lj&amp;dl=0","Click to download Image")</f>
      </c>
      <c r="B484" s="0">
        <f>HYPERLINK("https://dl.dropboxusercontent.com/scl/fi/s5l6rk6pbvrqcs8y2k4cs/jersey-size-chartskendrick.jpg?rlkey=db00w3ukoywjt2jcci24wq2hx&amp;dl=0","Click to download SizeChart")</f>
      </c>
      <c r="C484" s="0" t="inlineStr">
        <is>
          <t>Kendrick Men's Bike Jersey</t>
        </is>
      </c>
      <c r="D484" s="0" t="inlineStr">
        <is>
          <t>'134769</t>
        </is>
      </c>
      <c r="E484" s="0" t="inlineStr">
        <is>
          <t>DRK KENDRI M GY:134769C-L</t>
        </is>
      </c>
      <c r="F484" s="0" t="inlineStr">
        <is>
          <t>'817134769068</t>
        </is>
      </c>
      <c r="G484" s="0" t="inlineStr">
        <is>
          <t>MENS</t>
        </is>
      </c>
      <c r="H484" s="0" t="inlineStr">
        <is>
          <t>L</t>
        </is>
      </c>
      <c r="I484" s="0">
        <v>89.99</v>
      </c>
      <c r="J484" s="0">
        <v>30</v>
      </c>
    </row>
    <row r="485" spans="1:10" customHeight="0">
      <c r="A485" s="0">
        <f>HYPERLINK("https://dl.dropboxusercontent.com/scl/fi/ahazglrquhibfs8a7rxq4/kendrick-134769-f.jpg?rlkey=txn9ths1wuv4itec26rx1n8lj&amp;dl=0","Click to download Image")</f>
      </c>
      <c r="B485" s="0">
        <f>HYPERLINK("https://dl.dropboxusercontent.com/scl/fi/s5l6rk6pbvrqcs8y2k4cs/jersey-size-chartskendrick.jpg?rlkey=db00w3ukoywjt2jcci24wq2hx&amp;dl=0","Click to download SizeChart")</f>
      </c>
      <c r="C485" s="0" t="inlineStr">
        <is>
          <t>Kendrick Men's Bike Jersey</t>
        </is>
      </c>
      <c r="D485" s="0" t="inlineStr">
        <is>
          <t>'134769</t>
        </is>
      </c>
      <c r="E485" s="0" t="inlineStr">
        <is>
          <t>DRK KENDRI M GY:134769D-XL</t>
        </is>
      </c>
      <c r="F485" s="0" t="inlineStr">
        <is>
          <t>'817134769075</t>
        </is>
      </c>
      <c r="G485" s="0" t="inlineStr">
        <is>
          <t>MENS</t>
        </is>
      </c>
      <c r="H485" s="0" t="inlineStr">
        <is>
          <t>XL</t>
        </is>
      </c>
      <c r="I485" s="0">
        <v>89.99</v>
      </c>
      <c r="J485" s="0">
        <v>18</v>
      </c>
    </row>
    <row r="486" spans="1:10" customHeight="0">
      <c r="A486" s="0">
        <f>HYPERLINK("https://dl.dropboxusercontent.com/scl/fi/ahazglrquhibfs8a7rxq4/kendrick-134769-f.jpg?rlkey=txn9ths1wuv4itec26rx1n8lj&amp;dl=0","Click to download Image")</f>
      </c>
      <c r="B486" s="0">
        <f>HYPERLINK("https://dl.dropboxusercontent.com/scl/fi/s5l6rk6pbvrqcs8y2k4cs/jersey-size-chartskendrick.jpg?rlkey=db00w3ukoywjt2jcci24wq2hx&amp;dl=0","Click to download SizeChart")</f>
      </c>
      <c r="C486" s="0" t="inlineStr">
        <is>
          <t>Kendrick Men's Bike Jersey</t>
        </is>
      </c>
      <c r="D486" s="0" t="inlineStr">
        <is>
          <t>'134769</t>
        </is>
      </c>
      <c r="E486" s="0" t="inlineStr">
        <is>
          <t>DRK KENDRI M GY:134769E-2XL</t>
        </is>
      </c>
      <c r="F486" s="0" t="inlineStr">
        <is>
          <t>'817134769082</t>
        </is>
      </c>
      <c r="G486" s="0" t="inlineStr">
        <is>
          <t>MENS</t>
        </is>
      </c>
      <c r="H486" s="0" t="inlineStr">
        <is>
          <t>2XL</t>
        </is>
      </c>
      <c r="I486" s="0">
        <v>89.99</v>
      </c>
      <c r="J486" s="0">
        <v>11</v>
      </c>
    </row>
    <row r="487" spans="1:10" customHeight="0">
      <c r="A487" s="0">
        <f>HYPERLINK("https://dl.dropboxusercontent.com/scl/fi/ahazglrquhibfs8a7rxq4/kendrick-134769-f.jpg?rlkey=txn9ths1wuv4itec26rx1n8lj&amp;dl=0","Click to download Image")</f>
      </c>
      <c r="B487" s="0">
        <f>HYPERLINK("https://dl.dropboxusercontent.com/scl/fi/s5l6rk6pbvrqcs8y2k4cs/jersey-size-chartskendrick.jpg?rlkey=db00w3ukoywjt2jcci24wq2hx&amp;dl=0","Click to download SizeChart")</f>
      </c>
      <c r="C487" s="0" t="inlineStr">
        <is>
          <t>Kendrick Men's Bike Jersey</t>
        </is>
      </c>
      <c r="D487" s="0" t="inlineStr">
        <is>
          <t>'134769</t>
        </is>
      </c>
      <c r="E487" s="0" t="inlineStr">
        <is>
          <t>DRK KENDRI M GY:134769F-3XL</t>
        </is>
      </c>
      <c r="F487" s="0" t="inlineStr">
        <is>
          <t>'817134769099</t>
        </is>
      </c>
      <c r="G487" s="0" t="inlineStr">
        <is>
          <t>MENS</t>
        </is>
      </c>
      <c r="H487" s="0" t="inlineStr">
        <is>
          <t>3XL</t>
        </is>
      </c>
      <c r="I487" s="0">
        <v>89.99</v>
      </c>
      <c r="J487" s="0">
        <v>3</v>
      </c>
    </row>
    <row r="488" spans="1:10" customHeight="0">
      <c r="A488" s="0">
        <f>HYPERLINK("https://dl.dropboxusercontent.com/scl/fi/ahazglrquhibfs8a7rxq4/kendrick-134769-f.jpg?rlkey=txn9ths1wuv4itec26rx1n8lj&amp;dl=0","Click to download Image")</f>
      </c>
      <c r="B488" s="0">
        <f>HYPERLINK("https://dl.dropboxusercontent.com/scl/fi/s5l6rk6pbvrqcs8y2k4cs/jersey-size-chartskendrick.jpg?rlkey=db00w3ukoywjt2jcci24wq2hx&amp;dl=0","Click to download SizeChart")</f>
      </c>
      <c r="C488" s="0" t="inlineStr">
        <is>
          <t>Kendrick Men's Bike Jersey</t>
        </is>
      </c>
      <c r="D488" s="0" t="inlineStr">
        <is>
          <t>'134769</t>
        </is>
      </c>
      <c r="E488" s="0" t="inlineStr">
        <is>
          <t>DRK KENDRI M GY:134769Z-12PK</t>
        </is>
      </c>
      <c r="F488" s="0" t="inlineStr">
        <is>
          <t>'817134769990</t>
        </is>
      </c>
      <c r="G488" s="0" t="inlineStr">
        <is>
          <t>MENS</t>
        </is>
      </c>
      <c r="H488" s="0" t="inlineStr">
        <is>
          <t>12 PACK</t>
        </is>
      </c>
      <c r="I488" s="0">
        <v>859.2</v>
      </c>
      <c r="J488" s="0">
        <v>0</v>
      </c>
    </row>
    <row r="489" spans="1:10" customHeight="0">
      <c r="A489" s="0">
        <f>HYPERLINK("https://dl.dropboxusercontent.com/scl/fi/cok4om7puqfac4jc6s6lj/jordyn.jpg?rlkey=r5txoq29diakk0usxdt4dlzjw&amp;dl=0","Click to download Image")</f>
      </c>
      <c r="B489" s="0">
        <f>HYPERLINK("https://dl.dropboxusercontent.com/scl/fi/3ydbyjfdkuyzggo3hlnj8/womens-jersey-size-chartsjordyn.jpg?rlkey=re001gzem39ol6zcw5asfrrrq&amp;dl=0","Click to download SizeChart")</f>
      </c>
      <c r="C489" s="0" t="inlineStr">
        <is>
          <t>Jordyn Women's Fitted Bike Jersey</t>
        </is>
      </c>
      <c r="D489" s="0" t="inlineStr">
        <is>
          <t>'151328</t>
        </is>
      </c>
      <c r="E489" s="0" t="inlineStr">
        <is>
          <t>DRK JORDYN W RL:151328A-S</t>
        </is>
      </c>
      <c r="F489" s="0" t="inlineStr">
        <is>
          <t>'817151328040</t>
        </is>
      </c>
      <c r="G489" s="0" t="inlineStr">
        <is>
          <t>WOMENS</t>
        </is>
      </c>
      <c r="H489" s="0" t="inlineStr">
        <is>
          <t>S</t>
        </is>
      </c>
      <c r="I489" s="0">
        <v>89.99</v>
      </c>
      <c r="J489" s="0">
        <v>11</v>
      </c>
    </row>
    <row r="490" spans="1:10" customHeight="0">
      <c r="A490" s="0">
        <f>HYPERLINK("https://dl.dropboxusercontent.com/scl/fi/cok4om7puqfac4jc6s6lj/jordyn.jpg?rlkey=r5txoq29diakk0usxdt4dlzjw&amp;dl=0","Click to download Image")</f>
      </c>
      <c r="B490" s="0">
        <f>HYPERLINK("https://dl.dropboxusercontent.com/scl/fi/3ydbyjfdkuyzggo3hlnj8/womens-jersey-size-chartsjordyn.jpg?rlkey=re001gzem39ol6zcw5asfrrrq&amp;dl=0","Click to download SizeChart")</f>
      </c>
      <c r="C490" s="0" t="inlineStr">
        <is>
          <t>Jordyn Women's Fitted Bike Jersey</t>
        </is>
      </c>
      <c r="D490" s="0" t="inlineStr">
        <is>
          <t>'151328</t>
        </is>
      </c>
      <c r="E490" s="0" t="inlineStr">
        <is>
          <t>DRK JORDYN W RL:151328B-M</t>
        </is>
      </c>
      <c r="F490" s="0" t="inlineStr">
        <is>
          <t>'817151328057</t>
        </is>
      </c>
      <c r="G490" s="0" t="inlineStr">
        <is>
          <t>WOMENS</t>
        </is>
      </c>
      <c r="H490" s="0" t="inlineStr">
        <is>
          <t>M</t>
        </is>
      </c>
      <c r="I490" s="0">
        <v>89.99</v>
      </c>
      <c r="J490" s="0">
        <v>19</v>
      </c>
    </row>
    <row r="491" spans="1:10" customHeight="0">
      <c r="A491" s="0">
        <f>HYPERLINK("https://dl.dropboxusercontent.com/scl/fi/cok4om7puqfac4jc6s6lj/jordyn.jpg?rlkey=r5txoq29diakk0usxdt4dlzjw&amp;dl=0","Click to download Image")</f>
      </c>
      <c r="B491" s="0">
        <f>HYPERLINK("https://dl.dropboxusercontent.com/scl/fi/3ydbyjfdkuyzggo3hlnj8/womens-jersey-size-chartsjordyn.jpg?rlkey=re001gzem39ol6zcw5asfrrrq&amp;dl=0","Click to download SizeChart")</f>
      </c>
      <c r="C491" s="0" t="inlineStr">
        <is>
          <t>Jordyn Women's Fitted Bike Jersey</t>
        </is>
      </c>
      <c r="D491" s="0" t="inlineStr">
        <is>
          <t>'151328</t>
        </is>
      </c>
      <c r="E491" s="0" t="inlineStr">
        <is>
          <t>DRK JORDYN W RL:151328C-L</t>
        </is>
      </c>
      <c r="F491" s="0" t="inlineStr">
        <is>
          <t>'817151328064</t>
        </is>
      </c>
      <c r="G491" s="0" t="inlineStr">
        <is>
          <t>WOMENS</t>
        </is>
      </c>
      <c r="H491" s="0" t="inlineStr">
        <is>
          <t>L</t>
        </is>
      </c>
      <c r="I491" s="0">
        <v>89.99</v>
      </c>
      <c r="J491" s="0">
        <v>19</v>
      </c>
    </row>
    <row r="492" spans="1:10" customHeight="0">
      <c r="A492" s="0">
        <f>HYPERLINK("https://dl.dropboxusercontent.com/scl/fi/cok4om7puqfac4jc6s6lj/jordyn.jpg?rlkey=r5txoq29diakk0usxdt4dlzjw&amp;dl=0","Click to download Image")</f>
      </c>
      <c r="B492" s="0">
        <f>HYPERLINK("https://dl.dropboxusercontent.com/scl/fi/3ydbyjfdkuyzggo3hlnj8/womens-jersey-size-chartsjordyn.jpg?rlkey=re001gzem39ol6zcw5asfrrrq&amp;dl=0","Click to download SizeChart")</f>
      </c>
      <c r="C492" s="0" t="inlineStr">
        <is>
          <t>Jordyn Women's Fitted Bike Jersey</t>
        </is>
      </c>
      <c r="D492" s="0" t="inlineStr">
        <is>
          <t>'151328</t>
        </is>
      </c>
      <c r="E492" s="0" t="inlineStr">
        <is>
          <t>DRK JORDYN W RL:151328D-XL</t>
        </is>
      </c>
      <c r="F492" s="0" t="inlineStr">
        <is>
          <t>'817151328071</t>
        </is>
      </c>
      <c r="G492" s="0" t="inlineStr">
        <is>
          <t>WOMENS</t>
        </is>
      </c>
      <c r="H492" s="0" t="inlineStr">
        <is>
          <t>XL</t>
        </is>
      </c>
      <c r="I492" s="0">
        <v>89.99</v>
      </c>
      <c r="J492" s="0">
        <v>10</v>
      </c>
    </row>
    <row r="493" spans="1:10" customHeight="0">
      <c r="A493" s="0">
        <f>HYPERLINK("https://dl.dropboxusercontent.com/scl/fi/cok4om7puqfac4jc6s6lj/jordyn.jpg?rlkey=r5txoq29diakk0usxdt4dlzjw&amp;dl=0","Click to download Image")</f>
      </c>
      <c r="B493" s="0">
        <f>HYPERLINK("https://dl.dropboxusercontent.com/scl/fi/3ydbyjfdkuyzggo3hlnj8/womens-jersey-size-chartsjordyn.jpg?rlkey=re001gzem39ol6zcw5asfrrrq&amp;dl=0","Click to download SizeChart")</f>
      </c>
      <c r="C493" s="0" t="inlineStr">
        <is>
          <t>Jordyn Women's Fitted Bike Jersey</t>
        </is>
      </c>
      <c r="D493" s="0" t="inlineStr">
        <is>
          <t>'151328</t>
        </is>
      </c>
      <c r="E493" s="0" t="inlineStr">
        <is>
          <t>DRK JORDYN W RL:151328E-2XL</t>
        </is>
      </c>
      <c r="F493" s="0" t="inlineStr">
        <is>
          <t>'817151328088</t>
        </is>
      </c>
      <c r="G493" s="0" t="inlineStr">
        <is>
          <t>WOMENS</t>
        </is>
      </c>
      <c r="H493" s="0" t="inlineStr">
        <is>
          <t>2XL</t>
        </is>
      </c>
      <c r="I493" s="0">
        <v>93.99</v>
      </c>
      <c r="J493" s="0">
        <v>4</v>
      </c>
    </row>
    <row r="494" spans="1:10" customHeight="0">
      <c r="A494" s="0">
        <f>HYPERLINK("https://dl.dropboxusercontent.com/scl/fi/cok4om7puqfac4jc6s6lj/jordyn.jpg?rlkey=r5txoq29diakk0usxdt4dlzjw&amp;dl=0","Click to download Image")</f>
      </c>
      <c r="B494" s="0">
        <f>HYPERLINK("https://dl.dropboxusercontent.com/scl/fi/3ydbyjfdkuyzggo3hlnj8/womens-jersey-size-chartsjordyn.jpg?rlkey=re001gzem39ol6zcw5asfrrrq&amp;dl=0","Click to download SizeChart")</f>
      </c>
      <c r="C494" s="0" t="inlineStr">
        <is>
          <t>Jordyn Women's Fitted Bike Jersey</t>
        </is>
      </c>
      <c r="D494" s="0" t="inlineStr">
        <is>
          <t>'151328</t>
        </is>
      </c>
      <c r="E494" s="0" t="inlineStr">
        <is>
          <t>DRK JORDYN W RL:151328F-3XL</t>
        </is>
      </c>
      <c r="F494" s="0" t="inlineStr">
        <is>
          <t>'817151328095</t>
        </is>
      </c>
      <c r="G494" s="0" t="inlineStr">
        <is>
          <t>WOMENS</t>
        </is>
      </c>
      <c r="H494" s="0" t="inlineStr">
        <is>
          <t>3XL</t>
        </is>
      </c>
      <c r="I494" s="0">
        <v>93.99</v>
      </c>
      <c r="J494" s="0">
        <v>1</v>
      </c>
    </row>
    <row r="495" spans="1:10" customHeight="0">
      <c r="A495" s="0">
        <f>HYPERLINK("https://dl.dropboxusercontent.com/scl/fi/cok4om7puqfac4jc6s6lj/jordyn.jpg?rlkey=r5txoq29diakk0usxdt4dlzjw&amp;dl=0","Click to download Image")</f>
      </c>
      <c r="B495" s="0">
        <f>HYPERLINK("https://dl.dropboxusercontent.com/scl/fi/3ydbyjfdkuyzggo3hlnj8/womens-jersey-size-chartsjordyn.jpg?rlkey=re001gzem39ol6zcw5asfrrrq&amp;dl=0","Click to download SizeChart")</f>
      </c>
      <c r="C495" s="0" t="inlineStr">
        <is>
          <t>Jordyn Women's Fitted Bike Jersey</t>
        </is>
      </c>
      <c r="D495" s="0" t="inlineStr">
        <is>
          <t>'151328</t>
        </is>
      </c>
      <c r="E495" s="0" t="inlineStr">
        <is>
          <t>DRK JORDYN W RL:151328Z-12PK</t>
        </is>
      </c>
      <c r="F495" s="0" t="inlineStr">
        <is>
          <t>'817151328996</t>
        </is>
      </c>
      <c r="G495" s="0" t="inlineStr">
        <is>
          <t>WOMENS</t>
        </is>
      </c>
      <c r="H495" s="0" t="inlineStr">
        <is>
          <t>12 PACK</t>
        </is>
      </c>
      <c r="I495" s="0">
        <v>870</v>
      </c>
      <c r="J495" s="0">
        <v>0</v>
      </c>
    </row>
    <row r="496" spans="1:10" customHeight="0">
      <c r="A496" s="0">
        <f>HYPERLINK("https://dl.dropboxusercontent.com/scl/fi/fvseody7h5d243m5zii50/152294m2.jpg?rlkey=fsjrdtl85feom1vx4vvyx7n2s&amp;dl=0","Click to download Image")</f>
      </c>
      <c r="B496" s="0">
        <f>HYPERLINK("https://dl.dropboxusercontent.com/scl/fi/4ql16jxqo4bc01afgzurs/jersey-size-chartsjourney.jpg?rlkey=xv06m7vm3wfgkjb76d4w20s5o&amp;dl=0","Click to download SizeChart")</f>
      </c>
      <c r="C496" s="0" t="inlineStr">
        <is>
          <t>Journey Men's Fitted Bike Jersey</t>
        </is>
      </c>
      <c r="D496" s="0" t="inlineStr">
        <is>
          <t>'152294</t>
        </is>
      </c>
      <c r="E496" s="0" t="inlineStr">
        <is>
          <t>DRK JOURNE M RL:152294A-S</t>
        </is>
      </c>
      <c r="F496" s="0" t="inlineStr">
        <is>
          <t>'817152294047</t>
        </is>
      </c>
      <c r="G496" s="0" t="inlineStr">
        <is>
          <t>MENS</t>
        </is>
      </c>
      <c r="H496" s="0" t="inlineStr">
        <is>
          <t>S</t>
        </is>
      </c>
      <c r="I496" s="0">
        <v>89.99</v>
      </c>
      <c r="J496" s="0">
        <v>6</v>
      </c>
    </row>
    <row r="497" spans="1:10" customHeight="0">
      <c r="A497" s="0">
        <f>HYPERLINK("https://dl.dropboxusercontent.com/scl/fi/fvseody7h5d243m5zii50/152294m2.jpg?rlkey=fsjrdtl85feom1vx4vvyx7n2s&amp;dl=0","Click to download Image")</f>
      </c>
      <c r="B497" s="0">
        <f>HYPERLINK("https://dl.dropboxusercontent.com/scl/fi/4ql16jxqo4bc01afgzurs/jersey-size-chartsjourney.jpg?rlkey=xv06m7vm3wfgkjb76d4w20s5o&amp;dl=0","Click to download SizeChart")</f>
      </c>
      <c r="C497" s="0" t="inlineStr">
        <is>
          <t>Journey Men's Fitted Bike Jersey</t>
        </is>
      </c>
      <c r="D497" s="0" t="inlineStr">
        <is>
          <t>'152294</t>
        </is>
      </c>
      <c r="E497" s="0" t="inlineStr">
        <is>
          <t>DRK JOURNE M RL:152294B-M</t>
        </is>
      </c>
      <c r="F497" s="0" t="inlineStr">
        <is>
          <t>'817152294054</t>
        </is>
      </c>
      <c r="G497" s="0" t="inlineStr">
        <is>
          <t>MENS</t>
        </is>
      </c>
      <c r="H497" s="0" t="inlineStr">
        <is>
          <t>M</t>
        </is>
      </c>
      <c r="I497" s="0">
        <v>89.99</v>
      </c>
      <c r="J497" s="0">
        <v>12</v>
      </c>
    </row>
    <row r="498" spans="1:10" customHeight="0">
      <c r="A498" s="0">
        <f>HYPERLINK("https://dl.dropboxusercontent.com/scl/fi/fvseody7h5d243m5zii50/152294m2.jpg?rlkey=fsjrdtl85feom1vx4vvyx7n2s&amp;dl=0","Click to download Image")</f>
      </c>
      <c r="B498" s="0">
        <f>HYPERLINK("https://dl.dropboxusercontent.com/scl/fi/4ql16jxqo4bc01afgzurs/jersey-size-chartsjourney.jpg?rlkey=xv06m7vm3wfgkjb76d4w20s5o&amp;dl=0","Click to download SizeChart")</f>
      </c>
      <c r="C498" s="0" t="inlineStr">
        <is>
          <t>Journey Men's Fitted Bike Jersey</t>
        </is>
      </c>
      <c r="D498" s="0" t="inlineStr">
        <is>
          <t>'152294</t>
        </is>
      </c>
      <c r="E498" s="0" t="inlineStr">
        <is>
          <t>DRK JOURNE M RL:152294C-L</t>
        </is>
      </c>
      <c r="F498" s="0" t="inlineStr">
        <is>
          <t>'817152294061</t>
        </is>
      </c>
      <c r="G498" s="0" t="inlineStr">
        <is>
          <t>MENS</t>
        </is>
      </c>
      <c r="H498" s="0" t="inlineStr">
        <is>
          <t>L</t>
        </is>
      </c>
      <c r="I498" s="0">
        <v>89.99</v>
      </c>
      <c r="J498" s="0">
        <v>18</v>
      </c>
    </row>
    <row r="499" spans="1:10" customHeight="0">
      <c r="A499" s="0">
        <f>HYPERLINK("https://dl.dropboxusercontent.com/scl/fi/fvseody7h5d243m5zii50/152294m2.jpg?rlkey=fsjrdtl85feom1vx4vvyx7n2s&amp;dl=0","Click to download Image")</f>
      </c>
      <c r="B499" s="0">
        <f>HYPERLINK("https://dl.dropboxusercontent.com/scl/fi/4ql16jxqo4bc01afgzurs/jersey-size-chartsjourney.jpg?rlkey=xv06m7vm3wfgkjb76d4w20s5o&amp;dl=0","Click to download SizeChart")</f>
      </c>
      <c r="C499" s="0" t="inlineStr">
        <is>
          <t>Journey Men's Fitted Bike Jersey</t>
        </is>
      </c>
      <c r="D499" s="0" t="inlineStr">
        <is>
          <t>'152294</t>
        </is>
      </c>
      <c r="E499" s="0" t="inlineStr">
        <is>
          <t>DRK JOURNE M RL:152294D-XL</t>
        </is>
      </c>
      <c r="F499" s="0" t="inlineStr">
        <is>
          <t>'817152294078</t>
        </is>
      </c>
      <c r="G499" s="0" t="inlineStr">
        <is>
          <t>MENS</t>
        </is>
      </c>
      <c r="H499" s="0" t="inlineStr">
        <is>
          <t>XL</t>
        </is>
      </c>
      <c r="I499" s="0">
        <v>89.99</v>
      </c>
      <c r="J499" s="0">
        <v>17</v>
      </c>
    </row>
    <row r="500" spans="1:10" customHeight="0">
      <c r="A500" s="0">
        <f>HYPERLINK("https://dl.dropboxusercontent.com/scl/fi/fvseody7h5d243m5zii50/152294m2.jpg?rlkey=fsjrdtl85feom1vx4vvyx7n2s&amp;dl=0","Click to download Image")</f>
      </c>
      <c r="B500" s="0">
        <f>HYPERLINK("https://dl.dropboxusercontent.com/scl/fi/4ql16jxqo4bc01afgzurs/jersey-size-chartsjourney.jpg?rlkey=xv06m7vm3wfgkjb76d4w20s5o&amp;dl=0","Click to download SizeChart")</f>
      </c>
      <c r="C500" s="0" t="inlineStr">
        <is>
          <t>Journey Men's Fitted Bike Jersey</t>
        </is>
      </c>
      <c r="D500" s="0" t="inlineStr">
        <is>
          <t>'152294</t>
        </is>
      </c>
      <c r="E500" s="0" t="inlineStr">
        <is>
          <t>DRK JOURNE M RL:152294E-2XL</t>
        </is>
      </c>
      <c r="F500" s="0" t="inlineStr">
        <is>
          <t>'817152294085</t>
        </is>
      </c>
      <c r="G500" s="0" t="inlineStr">
        <is>
          <t>MENS</t>
        </is>
      </c>
      <c r="H500" s="0" t="inlineStr">
        <is>
          <t>2XL</t>
        </is>
      </c>
      <c r="I500" s="0">
        <v>89.99</v>
      </c>
      <c r="J500" s="0">
        <v>12</v>
      </c>
    </row>
    <row r="501" spans="1:10" customHeight="0">
      <c r="A501" s="0">
        <f>HYPERLINK("https://dl.dropboxusercontent.com/scl/fi/fvseody7h5d243m5zii50/152294m2.jpg?rlkey=fsjrdtl85feom1vx4vvyx7n2s&amp;dl=0","Click to download Image")</f>
      </c>
      <c r="B501" s="0">
        <f>HYPERLINK("https://dl.dropboxusercontent.com/scl/fi/4ql16jxqo4bc01afgzurs/jersey-size-chartsjourney.jpg?rlkey=xv06m7vm3wfgkjb76d4w20s5o&amp;dl=0","Click to download SizeChart")</f>
      </c>
      <c r="C501" s="0" t="inlineStr">
        <is>
          <t>Journey Men's Fitted Bike Jersey</t>
        </is>
      </c>
      <c r="D501" s="0" t="inlineStr">
        <is>
          <t>'152294</t>
        </is>
      </c>
      <c r="E501" s="0" t="inlineStr">
        <is>
          <t>DRK JOURNE M RL:152294F-3XL</t>
        </is>
      </c>
      <c r="F501" s="0" t="inlineStr">
        <is>
          <t>'817152294092</t>
        </is>
      </c>
      <c r="G501" s="0" t="inlineStr">
        <is>
          <t>MENS</t>
        </is>
      </c>
      <c r="H501" s="0" t="inlineStr">
        <is>
          <t>3XL</t>
        </is>
      </c>
      <c r="I501" s="0">
        <v>89.99</v>
      </c>
      <c r="J501" s="0">
        <v>6</v>
      </c>
    </row>
    <row r="502" spans="1:10" customHeight="0">
      <c r="A502" s="0">
        <f>HYPERLINK("https://dl.dropboxusercontent.com/scl/fi/fvseody7h5d243m5zii50/152294m2.jpg?rlkey=fsjrdtl85feom1vx4vvyx7n2s&amp;dl=0","Click to download Image")</f>
      </c>
      <c r="B502" s="0">
        <f>HYPERLINK("https://dl.dropboxusercontent.com/scl/fi/4ql16jxqo4bc01afgzurs/jersey-size-chartsjourney.jpg?rlkey=xv06m7vm3wfgkjb76d4w20s5o&amp;dl=0","Click to download SizeChart")</f>
      </c>
      <c r="C502" s="0" t="inlineStr">
        <is>
          <t>Journey Men's Fitted Bike Jersey</t>
        </is>
      </c>
      <c r="D502" s="0" t="inlineStr">
        <is>
          <t>'152294</t>
        </is>
      </c>
      <c r="E502" s="0" t="inlineStr">
        <is>
          <t>DRK JOURNE M RL:152294Z-12PK</t>
        </is>
      </c>
      <c r="F502" s="0" t="inlineStr">
        <is>
          <t>'816152293999</t>
        </is>
      </c>
      <c r="G502" s="0" t="inlineStr">
        <is>
          <t>MENS</t>
        </is>
      </c>
      <c r="H502" s="0" t="inlineStr">
        <is>
          <t>12 PACK</t>
        </is>
      </c>
      <c r="I502" s="0">
        <v>840</v>
      </c>
      <c r="J502" s="0">
        <v>0</v>
      </c>
    </row>
    <row r="503" spans="1:10" customHeight="0">
      <c r="A503" s="0">
        <f>HYPERLINK("https://dl.dropboxusercontent.com/scl/fi/66ecnp767amvy59dkmj6n/kendrick-134770-tn.jpg?rlkey=sjfbcgqsocz3c2pph9ogi1uyy&amp;dl=0","Click to download Image")</f>
      </c>
      <c r="B503" s="0">
        <f>HYPERLINK("https://dl.dropboxusercontent.com/scl/fi/5mcw01jj02fwn1so7gty4/womens-jersey-size-chartskalani.jpg?rlkey=406y3e36zrjm8syet5jrxvvyg&amp;dl=0","Click to download SizeChart")</f>
      </c>
      <c r="C503" s="0" t="inlineStr">
        <is>
          <t>Kalani Women's Relaxed Bike Jersey</t>
        </is>
      </c>
      <c r="D503" s="0" t="inlineStr">
        <is>
          <t>'134770</t>
        </is>
      </c>
      <c r="E503" s="0" t="inlineStr">
        <is>
          <t>DRK KALANI W GY:134770A-S</t>
        </is>
      </c>
      <c r="F503" s="0" t="inlineStr">
        <is>
          <t>'817134770040</t>
        </is>
      </c>
      <c r="G503" s="0" t="inlineStr">
        <is>
          <t>WOMENS</t>
        </is>
      </c>
      <c r="H503" s="0" t="inlineStr">
        <is>
          <t>S</t>
        </is>
      </c>
      <c r="I503" s="0">
        <v>89.99</v>
      </c>
      <c r="J503" s="0">
        <v>12</v>
      </c>
    </row>
    <row r="504" spans="1:10" customHeight="0">
      <c r="A504" s="0">
        <f>HYPERLINK("https://dl.dropboxusercontent.com/scl/fi/66ecnp767amvy59dkmj6n/kendrick-134770-tn.jpg?rlkey=sjfbcgqsocz3c2pph9ogi1uyy&amp;dl=0","Click to download Image")</f>
      </c>
      <c r="B504" s="0">
        <f>HYPERLINK("https://dl.dropboxusercontent.com/scl/fi/5mcw01jj02fwn1so7gty4/womens-jersey-size-chartskalani.jpg?rlkey=406y3e36zrjm8syet5jrxvvyg&amp;dl=0","Click to download SizeChart")</f>
      </c>
      <c r="C504" s="0" t="inlineStr">
        <is>
          <t>Kalani Women's Relaxed Bike Jersey</t>
        </is>
      </c>
      <c r="D504" s="0" t="inlineStr">
        <is>
          <t>'134770</t>
        </is>
      </c>
      <c r="E504" s="0" t="inlineStr">
        <is>
          <t>DRK KALANI W GY:134770B-M</t>
        </is>
      </c>
      <c r="F504" s="0" t="inlineStr">
        <is>
          <t>'817134770057</t>
        </is>
      </c>
      <c r="G504" s="0" t="inlineStr">
        <is>
          <t>WOMENS</t>
        </is>
      </c>
      <c r="H504" s="0" t="inlineStr">
        <is>
          <t>M</t>
        </is>
      </c>
      <c r="I504" s="0">
        <v>89.99</v>
      </c>
      <c r="J504" s="0">
        <v>31</v>
      </c>
    </row>
    <row r="505" spans="1:10" customHeight="0">
      <c r="A505" s="0">
        <f>HYPERLINK("https://dl.dropboxusercontent.com/scl/fi/66ecnp767amvy59dkmj6n/kendrick-134770-tn.jpg?rlkey=sjfbcgqsocz3c2pph9ogi1uyy&amp;dl=0","Click to download Image")</f>
      </c>
      <c r="B505" s="0">
        <f>HYPERLINK("https://dl.dropboxusercontent.com/scl/fi/5mcw01jj02fwn1so7gty4/womens-jersey-size-chartskalani.jpg?rlkey=406y3e36zrjm8syet5jrxvvyg&amp;dl=0","Click to download SizeChart")</f>
      </c>
      <c r="C505" s="0" t="inlineStr">
        <is>
          <t>Kalani Women's Relaxed Bike Jersey</t>
        </is>
      </c>
      <c r="D505" s="0" t="inlineStr">
        <is>
          <t>'134770</t>
        </is>
      </c>
      <c r="E505" s="0" t="inlineStr">
        <is>
          <t>DRK KALANI W GY:134770C-L</t>
        </is>
      </c>
      <c r="F505" s="0" t="inlineStr">
        <is>
          <t>'817134770064</t>
        </is>
      </c>
      <c r="G505" s="0" t="inlineStr">
        <is>
          <t>WOMENS</t>
        </is>
      </c>
      <c r="H505" s="0" t="inlineStr">
        <is>
          <t>L</t>
        </is>
      </c>
      <c r="I505" s="0">
        <v>89.99</v>
      </c>
      <c r="J505" s="0">
        <v>29</v>
      </c>
    </row>
    <row r="506" spans="1:10" customHeight="0">
      <c r="A506" s="0">
        <f>HYPERLINK("https://dl.dropboxusercontent.com/scl/fi/66ecnp767amvy59dkmj6n/kendrick-134770-tn.jpg?rlkey=sjfbcgqsocz3c2pph9ogi1uyy&amp;dl=0","Click to download Image")</f>
      </c>
      <c r="B506" s="0">
        <f>HYPERLINK("https://dl.dropboxusercontent.com/scl/fi/5mcw01jj02fwn1so7gty4/womens-jersey-size-chartskalani.jpg?rlkey=406y3e36zrjm8syet5jrxvvyg&amp;dl=0","Click to download SizeChart")</f>
      </c>
      <c r="C506" s="0" t="inlineStr">
        <is>
          <t>Kalani Women's Relaxed Bike Jersey</t>
        </is>
      </c>
      <c r="D506" s="0" t="inlineStr">
        <is>
          <t>'134770</t>
        </is>
      </c>
      <c r="E506" s="0" t="inlineStr">
        <is>
          <t>DRK KALANI W GY:134770D-XL</t>
        </is>
      </c>
      <c r="F506" s="0" t="inlineStr">
        <is>
          <t>'817134770071</t>
        </is>
      </c>
      <c r="G506" s="0" t="inlineStr">
        <is>
          <t>WOMENS</t>
        </is>
      </c>
      <c r="H506" s="0" t="inlineStr">
        <is>
          <t>XL</t>
        </is>
      </c>
      <c r="I506" s="0">
        <v>89.99</v>
      </c>
      <c r="J506" s="0">
        <v>7</v>
      </c>
    </row>
    <row r="507" spans="1:10" customHeight="0">
      <c r="A507" s="0">
        <f>HYPERLINK("https://dl.dropboxusercontent.com/scl/fi/66ecnp767amvy59dkmj6n/kendrick-134770-tn.jpg?rlkey=sjfbcgqsocz3c2pph9ogi1uyy&amp;dl=0","Click to download Image")</f>
      </c>
      <c r="B507" s="0">
        <f>HYPERLINK("https://dl.dropboxusercontent.com/scl/fi/5mcw01jj02fwn1so7gty4/womens-jersey-size-chartskalani.jpg?rlkey=406y3e36zrjm8syet5jrxvvyg&amp;dl=0","Click to download SizeChart")</f>
      </c>
      <c r="C507" s="0" t="inlineStr">
        <is>
          <t>Kalani Women's Relaxed Bike Jersey</t>
        </is>
      </c>
      <c r="D507" s="0" t="inlineStr">
        <is>
          <t>'134770</t>
        </is>
      </c>
      <c r="E507" s="0" t="inlineStr">
        <is>
          <t>DRK KALANI W GY:134770E-2XL</t>
        </is>
      </c>
      <c r="F507" s="0" t="inlineStr">
        <is>
          <t>'817134770088</t>
        </is>
      </c>
      <c r="G507" s="0" t="inlineStr">
        <is>
          <t>WOMENS</t>
        </is>
      </c>
      <c r="H507" s="0" t="inlineStr">
        <is>
          <t>2XL</t>
        </is>
      </c>
      <c r="I507" s="0">
        <v>89.99</v>
      </c>
      <c r="J507" s="0">
        <v>7</v>
      </c>
    </row>
    <row r="508" spans="1:10" customHeight="0">
      <c r="A508" s="0">
        <f>HYPERLINK("https://dl.dropboxusercontent.com/scl/fi/66ecnp767amvy59dkmj6n/kendrick-134770-tn.jpg?rlkey=sjfbcgqsocz3c2pph9ogi1uyy&amp;dl=0","Click to download Image")</f>
      </c>
      <c r="B508" s="0">
        <f>HYPERLINK("https://dl.dropboxusercontent.com/scl/fi/5mcw01jj02fwn1so7gty4/womens-jersey-size-chartskalani.jpg?rlkey=406y3e36zrjm8syet5jrxvvyg&amp;dl=0","Click to download SizeChart")</f>
      </c>
      <c r="C508" s="0" t="inlineStr">
        <is>
          <t>Kalani Women's Relaxed Bike Jersey</t>
        </is>
      </c>
      <c r="D508" s="0" t="inlineStr">
        <is>
          <t>'134770</t>
        </is>
      </c>
      <c r="E508" s="0" t="inlineStr">
        <is>
          <t>DRK KALANI W GY:134770F-3XL</t>
        </is>
      </c>
      <c r="F508" s="0" t="inlineStr">
        <is>
          <t>'817134770095</t>
        </is>
      </c>
      <c r="G508" s="0" t="inlineStr">
        <is>
          <t>WOMENS</t>
        </is>
      </c>
      <c r="H508" s="0" t="inlineStr">
        <is>
          <t>3XL</t>
        </is>
      </c>
      <c r="I508" s="0">
        <v>89.99</v>
      </c>
      <c r="J508" s="0">
        <v>1</v>
      </c>
    </row>
    <row r="509" spans="1:10" customHeight="0">
      <c r="A509" s="0">
        <f>HYPERLINK("https://dl.dropboxusercontent.com/scl/fi/66ecnp767amvy59dkmj6n/kendrick-134770-tn.jpg?rlkey=sjfbcgqsocz3c2pph9ogi1uyy&amp;dl=0","Click to download Image")</f>
      </c>
      <c r="B509" s="0">
        <f>HYPERLINK("https://dl.dropboxusercontent.com/scl/fi/5mcw01jj02fwn1so7gty4/womens-jersey-size-chartskalani.jpg?rlkey=406y3e36zrjm8syet5jrxvvyg&amp;dl=0","Click to download SizeChart")</f>
      </c>
      <c r="C509" s="0" t="inlineStr">
        <is>
          <t>Kalani Women's Relaxed Bike Jersey</t>
        </is>
      </c>
      <c r="D509" s="0" t="inlineStr">
        <is>
          <t>'134770</t>
        </is>
      </c>
      <c r="E509" s="0" t="inlineStr">
        <is>
          <t>DRK KALANI W GY:134770Z-12PK</t>
        </is>
      </c>
      <c r="F509" s="0" t="inlineStr">
        <is>
          <t>'817134770996</t>
        </is>
      </c>
      <c r="G509" s="0" t="inlineStr">
        <is>
          <t>WOMENS</t>
        </is>
      </c>
      <c r="H509" s="0" t="inlineStr">
        <is>
          <t>12 PACK</t>
        </is>
      </c>
      <c r="I509" s="0">
        <v>859.2</v>
      </c>
      <c r="J509" s="0">
        <v>0</v>
      </c>
    </row>
    <row r="510" spans="1:10" customHeight="0">
      <c r="A510" s="0">
        <f>HYPERLINK("https://dl.dropboxusercontent.com/scl/fi/l4p3xmh6fe6e1k3qw9mzl/kalani.jpg?rlkey=5yppmfezdtj3zs1xadzl7jqkr&amp;dl=0","Click to download Image")</f>
      </c>
      <c r="B510" s="0">
        <f>HYPERLINK("https://dl.dropboxusercontent.com/scl/fi/nodk7gqmgele1qrw6nxpq/womens-jersey-size-chartskalani.jpg?rlkey=cyqtov3v0xn4w187lvs1j92ol&amp;dl=0","Click to download SizeChart")</f>
      </c>
      <c r="C510" s="0" t="inlineStr">
        <is>
          <t>Kalani Women's Relaxed Bike Jersey</t>
        </is>
      </c>
      <c r="D510" s="0" t="inlineStr">
        <is>
          <t>'152300</t>
        </is>
      </c>
      <c r="E510" s="0" t="inlineStr">
        <is>
          <t>DRK KALANI W RL:152300A-S</t>
        </is>
      </c>
      <c r="F510" s="0" t="inlineStr">
        <is>
          <t>'817152300045</t>
        </is>
      </c>
      <c r="G510" s="0" t="inlineStr">
        <is>
          <t>WOMENS</t>
        </is>
      </c>
      <c r="H510" s="0" t="inlineStr">
        <is>
          <t>S</t>
        </is>
      </c>
      <c r="I510" s="0">
        <v>89.99</v>
      </c>
      <c r="J510" s="0">
        <v>8</v>
      </c>
    </row>
    <row r="511" spans="1:10" customHeight="0">
      <c r="A511" s="0">
        <f>HYPERLINK("https://dl.dropboxusercontent.com/scl/fi/l4p3xmh6fe6e1k3qw9mzl/kalani.jpg?rlkey=5yppmfezdtj3zs1xadzl7jqkr&amp;dl=0","Click to download Image")</f>
      </c>
      <c r="B511" s="0">
        <f>HYPERLINK("https://dl.dropboxusercontent.com/scl/fi/nodk7gqmgele1qrw6nxpq/womens-jersey-size-chartskalani.jpg?rlkey=cyqtov3v0xn4w187lvs1j92ol&amp;dl=0","Click to download SizeChart")</f>
      </c>
      <c r="C511" s="0" t="inlineStr">
        <is>
          <t>Kalani Women's Relaxed Bike Jersey</t>
        </is>
      </c>
      <c r="D511" s="0" t="inlineStr">
        <is>
          <t>'152300</t>
        </is>
      </c>
      <c r="E511" s="0" t="inlineStr">
        <is>
          <t>DRK KALANI W RL:152300B-M</t>
        </is>
      </c>
      <c r="F511" s="0" t="inlineStr">
        <is>
          <t>'817152300052</t>
        </is>
      </c>
      <c r="G511" s="0" t="inlineStr">
        <is>
          <t>WOMENS</t>
        </is>
      </c>
      <c r="H511" s="0" t="inlineStr">
        <is>
          <t>M</t>
        </is>
      </c>
      <c r="I511" s="0">
        <v>89.99</v>
      </c>
      <c r="J511" s="0">
        <v>13</v>
      </c>
    </row>
    <row r="512" spans="1:10" customHeight="0">
      <c r="A512" s="0">
        <f>HYPERLINK("https://dl.dropboxusercontent.com/scl/fi/l4p3xmh6fe6e1k3qw9mzl/kalani.jpg?rlkey=5yppmfezdtj3zs1xadzl7jqkr&amp;dl=0","Click to download Image")</f>
      </c>
      <c r="B512" s="0">
        <f>HYPERLINK("https://dl.dropboxusercontent.com/scl/fi/nodk7gqmgele1qrw6nxpq/womens-jersey-size-chartskalani.jpg?rlkey=cyqtov3v0xn4w187lvs1j92ol&amp;dl=0","Click to download SizeChart")</f>
      </c>
      <c r="C512" s="0" t="inlineStr">
        <is>
          <t>Kalani Women's Relaxed Bike Jersey</t>
        </is>
      </c>
      <c r="D512" s="0" t="inlineStr">
        <is>
          <t>'152300</t>
        </is>
      </c>
      <c r="E512" s="0" t="inlineStr">
        <is>
          <t>DRK KALANI W RL:152300C-L</t>
        </is>
      </c>
      <c r="F512" s="0" t="inlineStr">
        <is>
          <t>'817152300069</t>
        </is>
      </c>
      <c r="G512" s="0" t="inlineStr">
        <is>
          <t>WOMENS</t>
        </is>
      </c>
      <c r="H512" s="0" t="inlineStr">
        <is>
          <t>L</t>
        </is>
      </c>
      <c r="I512" s="0">
        <v>89.99</v>
      </c>
      <c r="J512" s="0">
        <v>14</v>
      </c>
    </row>
    <row r="513" spans="1:10" customHeight="0">
      <c r="A513" s="0">
        <f>HYPERLINK("https://dl.dropboxusercontent.com/scl/fi/l4p3xmh6fe6e1k3qw9mzl/kalani.jpg?rlkey=5yppmfezdtj3zs1xadzl7jqkr&amp;dl=0","Click to download Image")</f>
      </c>
      <c r="B513" s="0">
        <f>HYPERLINK("https://dl.dropboxusercontent.com/scl/fi/nodk7gqmgele1qrw6nxpq/womens-jersey-size-chartskalani.jpg?rlkey=cyqtov3v0xn4w187lvs1j92ol&amp;dl=0","Click to download SizeChart")</f>
      </c>
      <c r="C513" s="0" t="inlineStr">
        <is>
          <t>Kalani Women's Relaxed Bike Jersey</t>
        </is>
      </c>
      <c r="D513" s="0" t="inlineStr">
        <is>
          <t>'152300</t>
        </is>
      </c>
      <c r="E513" s="0" t="inlineStr">
        <is>
          <t>DRK KALANI W RL:152300D-XL</t>
        </is>
      </c>
      <c r="F513" s="0" t="inlineStr">
        <is>
          <t>'817152300076</t>
        </is>
      </c>
      <c r="G513" s="0" t="inlineStr">
        <is>
          <t>WOMENS</t>
        </is>
      </c>
      <c r="H513" s="0" t="inlineStr">
        <is>
          <t>XL</t>
        </is>
      </c>
      <c r="I513" s="0">
        <v>89.99</v>
      </c>
      <c r="J513" s="0">
        <v>8</v>
      </c>
    </row>
    <row r="514" spans="1:10" customHeight="0">
      <c r="A514" s="0">
        <f>HYPERLINK("https://dl.dropboxusercontent.com/scl/fi/l4p3xmh6fe6e1k3qw9mzl/kalani.jpg?rlkey=5yppmfezdtj3zs1xadzl7jqkr&amp;dl=0","Click to download Image")</f>
      </c>
      <c r="B514" s="0">
        <f>HYPERLINK("https://dl.dropboxusercontent.com/scl/fi/nodk7gqmgele1qrw6nxpq/womens-jersey-size-chartskalani.jpg?rlkey=cyqtov3v0xn4w187lvs1j92ol&amp;dl=0","Click to download SizeChart")</f>
      </c>
      <c r="C514" s="0" t="inlineStr">
        <is>
          <t>Kalani Women's Relaxed Bike Jersey</t>
        </is>
      </c>
      <c r="D514" s="0" t="inlineStr">
        <is>
          <t>'152300</t>
        </is>
      </c>
      <c r="E514" s="0" t="inlineStr">
        <is>
          <t>DRK KALANI W RL:152300E-2XL</t>
        </is>
      </c>
      <c r="F514" s="0" t="inlineStr">
        <is>
          <t>'817152300083</t>
        </is>
      </c>
      <c r="G514" s="0" t="inlineStr">
        <is>
          <t>WOMENS</t>
        </is>
      </c>
      <c r="H514" s="0" t="inlineStr">
        <is>
          <t>2XL</t>
        </is>
      </c>
      <c r="I514" s="0">
        <v>89.99</v>
      </c>
      <c r="J514" s="0">
        <v>3</v>
      </c>
    </row>
    <row r="515" spans="1:10" customHeight="0">
      <c r="A515" s="0">
        <f>HYPERLINK("https://dl.dropboxusercontent.com/scl/fi/l4p3xmh6fe6e1k3qw9mzl/kalani.jpg?rlkey=5yppmfezdtj3zs1xadzl7jqkr&amp;dl=0","Click to download Image")</f>
      </c>
      <c r="B515" s="0">
        <f>HYPERLINK("https://dl.dropboxusercontent.com/scl/fi/nodk7gqmgele1qrw6nxpq/womens-jersey-size-chartskalani.jpg?rlkey=cyqtov3v0xn4w187lvs1j92ol&amp;dl=0","Click to download SizeChart")</f>
      </c>
      <c r="C515" s="0" t="inlineStr">
        <is>
          <t>Kalani Women's Relaxed Bike Jersey</t>
        </is>
      </c>
      <c r="D515" s="0" t="inlineStr">
        <is>
          <t>'152300</t>
        </is>
      </c>
      <c r="E515" s="0" t="inlineStr">
        <is>
          <t>DRK KALANI W RL:152300F-3XL</t>
        </is>
      </c>
      <c r="F515" s="0" t="inlineStr">
        <is>
          <t>'817152300090</t>
        </is>
      </c>
      <c r="G515" s="0" t="inlineStr">
        <is>
          <t>WOMENS</t>
        </is>
      </c>
      <c r="H515" s="0" t="inlineStr">
        <is>
          <t>3XL</t>
        </is>
      </c>
      <c r="I515" s="0">
        <v>89.99</v>
      </c>
      <c r="J515" s="0">
        <v>2</v>
      </c>
    </row>
    <row r="516" spans="1:10" customHeight="0">
      <c r="A516" s="0">
        <f>HYPERLINK("https://dl.dropboxusercontent.com/scl/fi/l4p3xmh6fe6e1k3qw9mzl/kalani.jpg?rlkey=5yppmfezdtj3zs1xadzl7jqkr&amp;dl=0","Click to download Image")</f>
      </c>
      <c r="B516" s="0">
        <f>HYPERLINK("https://dl.dropboxusercontent.com/scl/fi/nodk7gqmgele1qrw6nxpq/womens-jersey-size-chartskalani.jpg?rlkey=cyqtov3v0xn4w187lvs1j92ol&amp;dl=0","Click to download SizeChart")</f>
      </c>
      <c r="C516" s="0" t="inlineStr">
        <is>
          <t>Kalani Women's Relaxed Bike Jersey</t>
        </is>
      </c>
      <c r="D516" s="0" t="inlineStr">
        <is>
          <t>'152300</t>
        </is>
      </c>
      <c r="E516" s="0" t="inlineStr">
        <is>
          <t>DRK KALANI W RL:152300Z-12PK</t>
        </is>
      </c>
      <c r="F516" s="0" t="inlineStr">
        <is>
          <t>'817152300991</t>
        </is>
      </c>
      <c r="G516" s="0" t="inlineStr">
        <is>
          <t>WOMENS</t>
        </is>
      </c>
      <c r="H516" s="0" t="inlineStr">
        <is>
          <t>12 PACK</t>
        </is>
      </c>
      <c r="I516" s="0">
        <v>859.2</v>
      </c>
      <c r="J516" s="0">
        <v>0</v>
      </c>
    </row>
    <row r="517" spans="1:10" customHeight="0">
      <c r="A517" s="0">
        <f>HYPERLINK("https://dl.dropboxusercontent.com/scl/fi/onekg6t1invi6z1smk8vs/155001.jpg?rlkey=nphbclfy58on0czpic8jxr1ut&amp;dl=0","Click to download Image")</f>
      </c>
      <c r="B517" s="0">
        <f>HYPERLINK("https://dl.dropboxusercontent.com/scl/fi/1ft525vfhy4ikg74y129r/mens-t-shirt-size-chartsnorth.jpg?rlkey=ey4x8lv5nxv0r16lt8myurs7a&amp;dl=0","Click to download SizeChart")</f>
      </c>
      <c r="C517" s="0" t="inlineStr">
        <is>
          <t>North Men's Bamboo T-Shirt</t>
        </is>
      </c>
      <c r="D517" s="0" t="inlineStr">
        <is>
          <t>'155001</t>
        </is>
      </c>
      <c r="E517" s="0" t="inlineStr">
        <is>
          <t>DRK NORTH M DG:155001A-S</t>
        </is>
      </c>
      <c r="F517" s="0" t="inlineStr">
        <is>
          <t>'817155001048</t>
        </is>
      </c>
      <c r="G517" s="0" t="inlineStr">
        <is>
          <t>MENS</t>
        </is>
      </c>
      <c r="H517" s="0" t="inlineStr">
        <is>
          <t>S</t>
        </is>
      </c>
      <c r="I517" s="0">
        <v>30.99</v>
      </c>
      <c r="J517" s="0">
        <v>18</v>
      </c>
    </row>
    <row r="518" spans="1:10" customHeight="0">
      <c r="A518" s="0">
        <f>HYPERLINK("https://dl.dropboxusercontent.com/scl/fi/onekg6t1invi6z1smk8vs/155001.jpg?rlkey=nphbclfy58on0czpic8jxr1ut&amp;dl=0","Click to download Image")</f>
      </c>
      <c r="B518" s="0">
        <f>HYPERLINK("https://dl.dropboxusercontent.com/scl/fi/1ft525vfhy4ikg74y129r/mens-t-shirt-size-chartsnorth.jpg?rlkey=ey4x8lv5nxv0r16lt8myurs7a&amp;dl=0","Click to download SizeChart")</f>
      </c>
      <c r="C518" s="0" t="inlineStr">
        <is>
          <t>North Men's Bamboo T-Shirt</t>
        </is>
      </c>
      <c r="D518" s="0" t="inlineStr">
        <is>
          <t>'155001</t>
        </is>
      </c>
      <c r="E518" s="0" t="inlineStr">
        <is>
          <t>DRK NORTH M DG:155001B-M</t>
        </is>
      </c>
      <c r="F518" s="0" t="inlineStr">
        <is>
          <t>'817155001055</t>
        </is>
      </c>
      <c r="G518" s="0" t="inlineStr">
        <is>
          <t>MENS</t>
        </is>
      </c>
      <c r="H518" s="0" t="inlineStr">
        <is>
          <t>M</t>
        </is>
      </c>
      <c r="I518" s="0">
        <v>30.99</v>
      </c>
      <c r="J518" s="0">
        <v>36</v>
      </c>
    </row>
    <row r="519" spans="1:10" customHeight="0">
      <c r="A519" s="0">
        <f>HYPERLINK("https://dl.dropboxusercontent.com/scl/fi/onekg6t1invi6z1smk8vs/155001.jpg?rlkey=nphbclfy58on0czpic8jxr1ut&amp;dl=0","Click to download Image")</f>
      </c>
      <c r="B519" s="0">
        <f>HYPERLINK("https://dl.dropboxusercontent.com/scl/fi/1ft525vfhy4ikg74y129r/mens-t-shirt-size-chartsnorth.jpg?rlkey=ey4x8lv5nxv0r16lt8myurs7a&amp;dl=0","Click to download SizeChart")</f>
      </c>
      <c r="C519" s="0" t="inlineStr">
        <is>
          <t>North Men's Bamboo T-Shirt</t>
        </is>
      </c>
      <c r="D519" s="0" t="inlineStr">
        <is>
          <t>'155001</t>
        </is>
      </c>
      <c r="E519" s="0" t="inlineStr">
        <is>
          <t>DRK NORTH M DG:155001C-L</t>
        </is>
      </c>
      <c r="F519" s="0" t="inlineStr">
        <is>
          <t>'817155001062</t>
        </is>
      </c>
      <c r="G519" s="0" t="inlineStr">
        <is>
          <t>MENS</t>
        </is>
      </c>
      <c r="H519" s="0" t="inlineStr">
        <is>
          <t>L</t>
        </is>
      </c>
      <c r="I519" s="0">
        <v>30.99</v>
      </c>
      <c r="J519" s="0">
        <v>53</v>
      </c>
    </row>
    <row r="520" spans="1:10" customHeight="0">
      <c r="A520" s="0">
        <f>HYPERLINK("https://dl.dropboxusercontent.com/scl/fi/onekg6t1invi6z1smk8vs/155001.jpg?rlkey=nphbclfy58on0czpic8jxr1ut&amp;dl=0","Click to download Image")</f>
      </c>
      <c r="B520" s="0">
        <f>HYPERLINK("https://dl.dropboxusercontent.com/scl/fi/1ft525vfhy4ikg74y129r/mens-t-shirt-size-chartsnorth.jpg?rlkey=ey4x8lv5nxv0r16lt8myurs7a&amp;dl=0","Click to download SizeChart")</f>
      </c>
      <c r="C520" s="0" t="inlineStr">
        <is>
          <t>North Men's Bamboo T-Shirt</t>
        </is>
      </c>
      <c r="D520" s="0" t="inlineStr">
        <is>
          <t>'155001</t>
        </is>
      </c>
      <c r="E520" s="0" t="inlineStr">
        <is>
          <t>DRK NORTH M DG:155001D-XL</t>
        </is>
      </c>
      <c r="F520" s="0" t="inlineStr">
        <is>
          <t>'817155001079</t>
        </is>
      </c>
      <c r="G520" s="0" t="inlineStr">
        <is>
          <t>MENS</t>
        </is>
      </c>
      <c r="H520" s="0" t="inlineStr">
        <is>
          <t>XL</t>
        </is>
      </c>
      <c r="I520" s="0">
        <v>30.99</v>
      </c>
      <c r="J520" s="0">
        <v>56</v>
      </c>
    </row>
    <row r="521" spans="1:10" customHeight="0">
      <c r="A521" s="0">
        <f>HYPERLINK("https://dl.dropboxusercontent.com/scl/fi/onekg6t1invi6z1smk8vs/155001.jpg?rlkey=nphbclfy58on0czpic8jxr1ut&amp;dl=0","Click to download Image")</f>
      </c>
      <c r="B521" s="0">
        <f>HYPERLINK("https://dl.dropboxusercontent.com/scl/fi/1ft525vfhy4ikg74y129r/mens-t-shirt-size-chartsnorth.jpg?rlkey=ey4x8lv5nxv0r16lt8myurs7a&amp;dl=0","Click to download SizeChart")</f>
      </c>
      <c r="C521" s="0" t="inlineStr">
        <is>
          <t>North Men's Bamboo T-Shirt</t>
        </is>
      </c>
      <c r="D521" s="0" t="inlineStr">
        <is>
          <t>'155001</t>
        </is>
      </c>
      <c r="E521" s="0" t="inlineStr">
        <is>
          <t>DRK NORTH M DG:155001E-2XL</t>
        </is>
      </c>
      <c r="F521" s="0" t="inlineStr">
        <is>
          <t>'817155001086</t>
        </is>
      </c>
      <c r="G521" s="0" t="inlineStr">
        <is>
          <t>MENS</t>
        </is>
      </c>
      <c r="H521" s="0" t="inlineStr">
        <is>
          <t>2XL</t>
        </is>
      </c>
      <c r="I521" s="0">
        <v>30.99</v>
      </c>
      <c r="J521" s="0">
        <v>37</v>
      </c>
    </row>
    <row r="522" spans="1:10" customHeight="0">
      <c r="A522" s="0">
        <f>HYPERLINK("https://dl.dropboxusercontent.com/scl/fi/onekg6t1invi6z1smk8vs/155001.jpg?rlkey=nphbclfy58on0czpic8jxr1ut&amp;dl=0","Click to download Image")</f>
      </c>
      <c r="B522" s="0">
        <f>HYPERLINK("https://dl.dropboxusercontent.com/scl/fi/1ft525vfhy4ikg74y129r/mens-t-shirt-size-chartsnorth.jpg?rlkey=ey4x8lv5nxv0r16lt8myurs7a&amp;dl=0","Click to download SizeChart")</f>
      </c>
      <c r="C522" s="0" t="inlineStr">
        <is>
          <t>North Men's Bamboo T-Shirt</t>
        </is>
      </c>
      <c r="D522" s="0" t="inlineStr">
        <is>
          <t>'155001</t>
        </is>
      </c>
      <c r="E522" s="0" t="inlineStr">
        <is>
          <t>DRK NORTH M DG:155001F-3XL</t>
        </is>
      </c>
      <c r="F522" s="0" t="inlineStr">
        <is>
          <t>'817155001093</t>
        </is>
      </c>
      <c r="G522" s="0" t="inlineStr">
        <is>
          <t>MENS</t>
        </is>
      </c>
      <c r="H522" s="0" t="inlineStr">
        <is>
          <t>3XL</t>
        </is>
      </c>
      <c r="I522" s="0">
        <v>30.99</v>
      </c>
      <c r="J522" s="0">
        <v>21</v>
      </c>
    </row>
    <row r="523" spans="1:10" customHeight="0">
      <c r="A523" s="0">
        <f>HYPERLINK("https://dl.dropboxusercontent.com/scl/fi/onekg6t1invi6z1smk8vs/155001.jpg?rlkey=nphbclfy58on0czpic8jxr1ut&amp;dl=0","Click to download Image")</f>
      </c>
      <c r="B523" s="0">
        <f>HYPERLINK("https://dl.dropboxusercontent.com/scl/fi/1ft525vfhy4ikg74y129r/mens-t-shirt-size-chartsnorth.jpg?rlkey=ey4x8lv5nxv0r16lt8myurs7a&amp;dl=0","Click to download SizeChart")</f>
      </c>
      <c r="C523" s="0" t="inlineStr">
        <is>
          <t>North Men's Bamboo T-Shirt</t>
        </is>
      </c>
      <c r="D523" s="0" t="inlineStr">
        <is>
          <t>'155001</t>
        </is>
      </c>
      <c r="E523" s="0" t="inlineStr">
        <is>
          <t>DRK NORTH M DG:155001Z-12PK</t>
        </is>
      </c>
      <c r="F523" s="0" t="inlineStr">
        <is>
          <t>'817155001994</t>
        </is>
      </c>
      <c r="G523" s="0" t="inlineStr">
        <is>
          <t>MENS</t>
        </is>
      </c>
      <c r="H523" s="0" t="inlineStr">
        <is>
          <t>12 PACK</t>
        </is>
      </c>
      <c r="I523" s="0">
        <v>302.3</v>
      </c>
      <c r="J523" s="0">
        <v>0</v>
      </c>
    </row>
    <row r="524" spans="1:10" customHeight="0">
      <c r="A524" s="0">
        <f>HYPERLINK("https://dl.dropboxusercontent.com/scl/fi/1vnuksj94hhrhi56i4rlf/155002.jpg?rlkey=r9gn6c7gzxl0xzpf4uk3qwwyk&amp;dl=0","Click to download Image")</f>
      </c>
      <c r="B524" s="0">
        <f>HYPERLINK("https://dl.dropboxusercontent.com/scl/fi/snzpd3st8fz0g9iljkwbl/womens-t-shirt-size-chartsnorth.jpg?rlkey=shh1egeqvql3ln4yk41o55x42&amp;dl=0","Click to download SizeChart")</f>
      </c>
      <c r="C524" s="0" t="inlineStr">
        <is>
          <t>North Women's Bamboo T-Shirt</t>
        </is>
      </c>
      <c r="D524" s="0" t="inlineStr">
        <is>
          <t>'155002</t>
        </is>
      </c>
      <c r="E524" s="0" t="inlineStr">
        <is>
          <t>DRK NORTH W DG:155002AA-XS</t>
        </is>
      </c>
      <c r="F524" s="0" t="inlineStr">
        <is>
          <t>'817155002038</t>
        </is>
      </c>
      <c r="G524" s="0" t="inlineStr">
        <is>
          <t>WOMENS</t>
        </is>
      </c>
      <c r="H524" s="0" t="inlineStr">
        <is>
          <t>XS</t>
        </is>
      </c>
      <c r="I524" s="0">
        <v>30.99</v>
      </c>
      <c r="J524" s="0">
        <v>16</v>
      </c>
    </row>
    <row r="525" spans="1:10" customHeight="0">
      <c r="A525" s="0">
        <f>HYPERLINK("https://dl.dropboxusercontent.com/scl/fi/1vnuksj94hhrhi56i4rlf/155002.jpg?rlkey=r9gn6c7gzxl0xzpf4uk3qwwyk&amp;dl=0","Click to download Image")</f>
      </c>
      <c r="B525" s="0">
        <f>HYPERLINK("https://dl.dropboxusercontent.com/scl/fi/snzpd3st8fz0g9iljkwbl/womens-t-shirt-size-chartsnorth.jpg?rlkey=shh1egeqvql3ln4yk41o55x42&amp;dl=0","Click to download SizeChart")</f>
      </c>
      <c r="C525" s="0" t="inlineStr">
        <is>
          <t>North Women's Bamboo T-Shirt</t>
        </is>
      </c>
      <c r="D525" s="0" t="inlineStr">
        <is>
          <t>'155002</t>
        </is>
      </c>
      <c r="E525" s="0" t="inlineStr">
        <is>
          <t>DRK NORTH W DG:155002A-S</t>
        </is>
      </c>
      <c r="F525" s="0" t="inlineStr">
        <is>
          <t>'817155002045</t>
        </is>
      </c>
      <c r="G525" s="0" t="inlineStr">
        <is>
          <t>WOMENS</t>
        </is>
      </c>
      <c r="H525" s="0" t="inlineStr">
        <is>
          <t>S</t>
        </is>
      </c>
      <c r="I525" s="0">
        <v>30.99</v>
      </c>
      <c r="J525" s="0">
        <v>28</v>
      </c>
    </row>
    <row r="526" spans="1:10" customHeight="0">
      <c r="A526" s="0">
        <f>HYPERLINK("https://dl.dropboxusercontent.com/scl/fi/1vnuksj94hhrhi56i4rlf/155002.jpg?rlkey=r9gn6c7gzxl0xzpf4uk3qwwyk&amp;dl=0","Click to download Image")</f>
      </c>
      <c r="B526" s="0">
        <f>HYPERLINK("https://dl.dropboxusercontent.com/scl/fi/snzpd3st8fz0g9iljkwbl/womens-t-shirt-size-chartsnorth.jpg?rlkey=shh1egeqvql3ln4yk41o55x42&amp;dl=0","Click to download SizeChart")</f>
      </c>
      <c r="C526" s="0" t="inlineStr">
        <is>
          <t>North Women's Bamboo T-Shirt</t>
        </is>
      </c>
      <c r="D526" s="0" t="inlineStr">
        <is>
          <t>'155002</t>
        </is>
      </c>
      <c r="E526" s="0" t="inlineStr">
        <is>
          <t>DRK NORTH W DG:155002B-M</t>
        </is>
      </c>
      <c r="F526" s="0" t="inlineStr">
        <is>
          <t>'817155002052</t>
        </is>
      </c>
      <c r="G526" s="0" t="inlineStr">
        <is>
          <t>WOMENS</t>
        </is>
      </c>
      <c r="H526" s="0" t="inlineStr">
        <is>
          <t>M</t>
        </is>
      </c>
      <c r="I526" s="0">
        <v>30.99</v>
      </c>
      <c r="J526" s="0">
        <v>60</v>
      </c>
    </row>
    <row r="527" spans="1:10" customHeight="0">
      <c r="A527" s="0">
        <f>HYPERLINK("https://dl.dropboxusercontent.com/scl/fi/1vnuksj94hhrhi56i4rlf/155002.jpg?rlkey=r9gn6c7gzxl0xzpf4uk3qwwyk&amp;dl=0","Click to download Image")</f>
      </c>
      <c r="B527" s="0">
        <f>HYPERLINK("https://dl.dropboxusercontent.com/scl/fi/snzpd3st8fz0g9iljkwbl/womens-t-shirt-size-chartsnorth.jpg?rlkey=shh1egeqvql3ln4yk41o55x42&amp;dl=0","Click to download SizeChart")</f>
      </c>
      <c r="C527" s="0" t="inlineStr">
        <is>
          <t>North Women's Bamboo T-Shirt</t>
        </is>
      </c>
      <c r="D527" s="0" t="inlineStr">
        <is>
          <t>'155002</t>
        </is>
      </c>
      <c r="E527" s="0" t="inlineStr">
        <is>
          <t>DRK NORTH W DG:155002C-L</t>
        </is>
      </c>
      <c r="F527" s="0" t="inlineStr">
        <is>
          <t>'817155002069</t>
        </is>
      </c>
      <c r="G527" s="0" t="inlineStr">
        <is>
          <t>WOMENS</t>
        </is>
      </c>
      <c r="H527" s="0" t="inlineStr">
        <is>
          <t>L</t>
        </is>
      </c>
      <c r="I527" s="0">
        <v>30.99</v>
      </c>
      <c r="J527" s="0">
        <v>60</v>
      </c>
    </row>
    <row r="528" spans="1:10" customHeight="0">
      <c r="A528" s="0">
        <f>HYPERLINK("https://dl.dropboxusercontent.com/scl/fi/1vnuksj94hhrhi56i4rlf/155002.jpg?rlkey=r9gn6c7gzxl0xzpf4uk3qwwyk&amp;dl=0","Click to download Image")</f>
      </c>
      <c r="B528" s="0">
        <f>HYPERLINK("https://dl.dropboxusercontent.com/scl/fi/snzpd3st8fz0g9iljkwbl/womens-t-shirt-size-chartsnorth.jpg?rlkey=shh1egeqvql3ln4yk41o55x42&amp;dl=0","Click to download SizeChart")</f>
      </c>
      <c r="C528" s="0" t="inlineStr">
        <is>
          <t>North Women's Bamboo T-Shirt</t>
        </is>
      </c>
      <c r="D528" s="0" t="inlineStr">
        <is>
          <t>'155002</t>
        </is>
      </c>
      <c r="E528" s="0" t="inlineStr">
        <is>
          <t>DRK NORTH W DG:155002D-XL</t>
        </is>
      </c>
      <c r="F528" s="0" t="inlineStr">
        <is>
          <t>'817155002076</t>
        </is>
      </c>
      <c r="G528" s="0" t="inlineStr">
        <is>
          <t>WOMENS</t>
        </is>
      </c>
      <c r="H528" s="0" t="inlineStr">
        <is>
          <t>XL</t>
        </is>
      </c>
      <c r="I528" s="0">
        <v>30.99</v>
      </c>
      <c r="J528" s="0">
        <v>32</v>
      </c>
    </row>
    <row r="529" spans="1:10" customHeight="0">
      <c r="A529" s="0">
        <f>HYPERLINK("https://dl.dropboxusercontent.com/scl/fi/1vnuksj94hhrhi56i4rlf/155002.jpg?rlkey=r9gn6c7gzxl0xzpf4uk3qwwyk&amp;dl=0","Click to download Image")</f>
      </c>
      <c r="B529" s="0">
        <f>HYPERLINK("https://dl.dropboxusercontent.com/scl/fi/snzpd3st8fz0g9iljkwbl/womens-t-shirt-size-chartsnorth.jpg?rlkey=shh1egeqvql3ln4yk41o55x42&amp;dl=0","Click to download SizeChart")</f>
      </c>
      <c r="C529" s="0" t="inlineStr">
        <is>
          <t>North Women's Bamboo T-Shirt</t>
        </is>
      </c>
      <c r="D529" s="0" t="inlineStr">
        <is>
          <t>'155002</t>
        </is>
      </c>
      <c r="E529" s="0" t="inlineStr">
        <is>
          <t>DRK NORTH W DG:155002E-2XL</t>
        </is>
      </c>
      <c r="F529" s="0" t="inlineStr">
        <is>
          <t>'817155002083</t>
        </is>
      </c>
      <c r="G529" s="0" t="inlineStr">
        <is>
          <t>WOMENS</t>
        </is>
      </c>
      <c r="H529" s="0" t="inlineStr">
        <is>
          <t>2XL</t>
        </is>
      </c>
      <c r="I529" s="0">
        <v>32.99</v>
      </c>
      <c r="J529" s="0">
        <v>17</v>
      </c>
    </row>
    <row r="530" spans="1:10" customHeight="0">
      <c r="A530" s="0">
        <f>HYPERLINK("https://dl.dropboxusercontent.com/scl/fi/1vnuksj94hhrhi56i4rlf/155002.jpg?rlkey=r9gn6c7gzxl0xzpf4uk3qwwyk&amp;dl=0","Click to download Image")</f>
      </c>
      <c r="B530" s="0">
        <f>HYPERLINK("https://dl.dropboxusercontent.com/scl/fi/snzpd3st8fz0g9iljkwbl/womens-t-shirt-size-chartsnorth.jpg?rlkey=shh1egeqvql3ln4yk41o55x42&amp;dl=0","Click to download SizeChart")</f>
      </c>
      <c r="C530" s="0" t="inlineStr">
        <is>
          <t>North Women's Bamboo T-Shirt</t>
        </is>
      </c>
      <c r="D530" s="0" t="inlineStr">
        <is>
          <t>'155002</t>
        </is>
      </c>
      <c r="E530" s="0" t="inlineStr">
        <is>
          <t>DRK NORTH W DG:155002F-3XL</t>
        </is>
      </c>
      <c r="F530" s="0" t="inlineStr">
        <is>
          <t>'817155002090</t>
        </is>
      </c>
      <c r="G530" s="0" t="inlineStr">
        <is>
          <t>WOMENS</t>
        </is>
      </c>
      <c r="H530" s="0" t="inlineStr">
        <is>
          <t>3XL</t>
        </is>
      </c>
      <c r="I530" s="0">
        <v>32.99</v>
      </c>
      <c r="J530" s="0">
        <v>9</v>
      </c>
    </row>
    <row r="531" spans="1:10" customHeight="0">
      <c r="A531" s="0">
        <f>HYPERLINK("https://dl.dropboxusercontent.com/scl/fi/1vnuksj94hhrhi56i4rlf/155002.jpg?rlkey=r9gn6c7gzxl0xzpf4uk3qwwyk&amp;dl=0","Click to download Image")</f>
      </c>
      <c r="B531" s="0">
        <f>HYPERLINK("https://dl.dropboxusercontent.com/scl/fi/snzpd3st8fz0g9iljkwbl/womens-t-shirt-size-chartsnorth.jpg?rlkey=shh1egeqvql3ln4yk41o55x42&amp;dl=0","Click to download SizeChart")</f>
      </c>
      <c r="C531" s="0" t="inlineStr">
        <is>
          <t>North Women's Bamboo T-Shirt</t>
        </is>
      </c>
      <c r="D531" s="0" t="inlineStr">
        <is>
          <t>'155002</t>
        </is>
      </c>
      <c r="E531" s="0" t="inlineStr">
        <is>
          <t>DRK NORTH W DG:155002Z-12PK</t>
        </is>
      </c>
      <c r="F531" s="0" t="inlineStr">
        <is>
          <t>'817155002991</t>
        </is>
      </c>
      <c r="G531" s="0" t="inlineStr">
        <is>
          <t>WOMENS</t>
        </is>
      </c>
      <c r="H531" s="0" t="inlineStr">
        <is>
          <t>12 PACK</t>
        </is>
      </c>
      <c r="I531" s="0">
        <v>297.6</v>
      </c>
      <c r="J531" s="0">
        <v>0</v>
      </c>
    </row>
    <row r="532" spans="1:10" customHeight="0">
      <c r="A532" s="0">
        <f>HYPERLINK("https://dl.dropboxusercontent.com/scl/fi/3cgt06hqqrpvyyac4153g/kyle-144418-f.jpg?rlkey=razcu62ppfdiuf4gb8506wat0&amp;dl=0","Click to download Image")</f>
      </c>
      <c r="C532" s="0" t="inlineStr">
        <is>
          <t>Kyle Men's Beanie</t>
        </is>
      </c>
      <c r="D532" s="0" t="inlineStr">
        <is>
          <t>'144418</t>
        </is>
      </c>
      <c r="E532" s="0" t="inlineStr">
        <is>
          <t>DRK KYLE M BK:144418</t>
        </is>
      </c>
      <c r="F532" s="0" t="inlineStr">
        <is>
          <t>'717144418010</t>
        </is>
      </c>
      <c r="G532" s="0" t="inlineStr">
        <is>
          <t>MENS</t>
        </is>
      </c>
      <c r="H532" s="0" t="inlineStr">
        <is>
          <t>ADULT</t>
        </is>
      </c>
      <c r="I532" s="0">
        <v>24.99</v>
      </c>
      <c r="J532" s="0">
        <v>49</v>
      </c>
    </row>
    <row r="533" spans="1:10" customHeight="0">
      <c r="A533" s="0">
        <f>HYPERLINK("https://dl.dropboxusercontent.com/scl/fi/tfkmaswrz9v42wfcrgq1c/keychain.jpg?rlkey=47g3dkpwowhuj4nzzxzw8y3uz&amp;dl=0","Click to download Image")</f>
      </c>
      <c r="C533" s="0" t="inlineStr">
        <is>
          <t>Leather Keychain</t>
        </is>
      </c>
      <c r="D533" s="0" t="inlineStr">
        <is>
          <t>'131607</t>
        </is>
      </c>
      <c r="E533" s="0" t="inlineStr">
        <is>
          <t>DRK TAG BK:131607</t>
        </is>
      </c>
      <c r="F533" s="0" t="inlineStr">
        <is>
          <t>'917131607018</t>
        </is>
      </c>
      <c r="I533" s="0">
        <v>9.99</v>
      </c>
      <c r="J533" s="0">
        <v>130</v>
      </c>
    </row>
    <row r="534" spans="1:10" customHeight="0">
      <c r="A534" s="0">
        <f>HYPERLINK("https://dl.dropboxusercontent.com/scl/fi/cnt9qe9t2dpcncdla0o86/131629-f2.jpg?rlkey=u88mibsk9r5xlv7w3n3r1410f&amp;dl=0","Click to download Image")</f>
      </c>
      <c r="C534" s="0" t="inlineStr">
        <is>
          <t>Leather Tag</t>
        </is>
      </c>
      <c r="D534" s="0" t="inlineStr">
        <is>
          <t>'131629</t>
        </is>
      </c>
      <c r="E534" s="0" t="inlineStr">
        <is>
          <t>DRK LEATHER TAG:131629</t>
        </is>
      </c>
      <c r="F534" s="0" t="inlineStr">
        <is>
          <t>'917131629010</t>
        </is>
      </c>
      <c r="I534" s="0">
        <v>9.99</v>
      </c>
      <c r="J534" s="0">
        <v>197</v>
      </c>
    </row>
    <row r="535" spans="1:10" customHeight="0">
      <c r="A535" s="0">
        <f>HYPERLINK("https://dl.dropboxusercontent.com/scl/fi/jyex5wat62dwx77f2fkwt/143310-af.jpg?rlkey=zy81cnltwjjd1hvywrczdxrgp&amp;dl=0","Click to download Image")</f>
      </c>
      <c r="B535" s="0">
        <f>HYPERLINK("https://dl.dropboxusercontent.com/scl/fi/lybx44g1fpzhscy49wcn8/mens-hoodie-size-chartsquincy.jpg?rlkey=ufa7466pf3th02q1i44tn8r3o&amp;dl=0","Click to download SizeChart")</f>
      </c>
      <c r="C535" s="0" t="inlineStr">
        <is>
          <t>Quincy Men's Fleece Hoodie</t>
        </is>
      </c>
      <c r="D535" s="0" t="inlineStr">
        <is>
          <t>'143310</t>
        </is>
      </c>
      <c r="E535" s="0" t="inlineStr">
        <is>
          <t>DRK QUINCY M RL:143310A-S</t>
        </is>
      </c>
      <c r="F535" s="0" t="inlineStr">
        <is>
          <t>'817143310046</t>
        </is>
      </c>
      <c r="G535" s="0" t="inlineStr">
        <is>
          <t>MENS</t>
        </is>
      </c>
      <c r="H535" s="0" t="inlineStr">
        <is>
          <t>S</t>
        </is>
      </c>
      <c r="I535" s="0">
        <v>39.99</v>
      </c>
      <c r="J535" s="0">
        <v>3</v>
      </c>
    </row>
    <row r="536" spans="1:10" customHeight="0">
      <c r="A536" s="0">
        <f>HYPERLINK("https://dl.dropboxusercontent.com/scl/fi/jyex5wat62dwx77f2fkwt/143310-af.jpg?rlkey=zy81cnltwjjd1hvywrczdxrgp&amp;dl=0","Click to download Image")</f>
      </c>
      <c r="B536" s="0">
        <f>HYPERLINK("https://dl.dropboxusercontent.com/scl/fi/lybx44g1fpzhscy49wcn8/mens-hoodie-size-chartsquincy.jpg?rlkey=ufa7466pf3th02q1i44tn8r3o&amp;dl=0","Click to download SizeChart")</f>
      </c>
      <c r="C536" s="0" t="inlineStr">
        <is>
          <t>Quincy Men's Fleece Hoodie</t>
        </is>
      </c>
      <c r="D536" s="0" t="inlineStr">
        <is>
          <t>'143310</t>
        </is>
      </c>
      <c r="E536" s="0" t="inlineStr">
        <is>
          <t>DRK QUINCY M RL:143310B-M</t>
        </is>
      </c>
      <c r="F536" s="0" t="inlineStr">
        <is>
          <t>'817143310053</t>
        </is>
      </c>
      <c r="G536" s="0" t="inlineStr">
        <is>
          <t>MENS</t>
        </is>
      </c>
      <c r="H536" s="0" t="inlineStr">
        <is>
          <t>M</t>
        </is>
      </c>
      <c r="I536" s="0">
        <v>39.99</v>
      </c>
      <c r="J536" s="0">
        <v>0</v>
      </c>
    </row>
    <row r="537" spans="1:10" customHeight="0">
      <c r="A537" s="0">
        <f>HYPERLINK("https://dl.dropboxusercontent.com/scl/fi/jyex5wat62dwx77f2fkwt/143310-af.jpg?rlkey=zy81cnltwjjd1hvywrczdxrgp&amp;dl=0","Click to download Image")</f>
      </c>
      <c r="B537" s="0">
        <f>HYPERLINK("https://dl.dropboxusercontent.com/scl/fi/lybx44g1fpzhscy49wcn8/mens-hoodie-size-chartsquincy.jpg?rlkey=ufa7466pf3th02q1i44tn8r3o&amp;dl=0","Click to download SizeChart")</f>
      </c>
      <c r="C537" s="0" t="inlineStr">
        <is>
          <t>Quincy Men's Fleece Hoodie</t>
        </is>
      </c>
      <c r="D537" s="0" t="inlineStr">
        <is>
          <t>'143310</t>
        </is>
      </c>
      <c r="E537" s="0" t="inlineStr">
        <is>
          <t>DRK QUINCY M RL:143310C-L</t>
        </is>
      </c>
      <c r="F537" s="0" t="inlineStr">
        <is>
          <t>'817143310060</t>
        </is>
      </c>
      <c r="G537" s="0" t="inlineStr">
        <is>
          <t>MENS</t>
        </is>
      </c>
      <c r="H537" s="0" t="inlineStr">
        <is>
          <t>L</t>
        </is>
      </c>
      <c r="I537" s="0">
        <v>39.99</v>
      </c>
      <c r="J537" s="0">
        <v>2</v>
      </c>
    </row>
    <row r="538" spans="1:10" customHeight="0">
      <c r="A538" s="0">
        <f>HYPERLINK("https://dl.dropboxusercontent.com/scl/fi/jyex5wat62dwx77f2fkwt/143310-af.jpg?rlkey=zy81cnltwjjd1hvywrczdxrgp&amp;dl=0","Click to download Image")</f>
      </c>
      <c r="B538" s="0">
        <f>HYPERLINK("https://dl.dropboxusercontent.com/scl/fi/lybx44g1fpzhscy49wcn8/mens-hoodie-size-chartsquincy.jpg?rlkey=ufa7466pf3th02q1i44tn8r3o&amp;dl=0","Click to download SizeChart")</f>
      </c>
      <c r="C538" s="0" t="inlineStr">
        <is>
          <t>Quincy Men's Fleece Hoodie</t>
        </is>
      </c>
      <c r="D538" s="0" t="inlineStr">
        <is>
          <t>'143310</t>
        </is>
      </c>
      <c r="E538" s="0" t="inlineStr">
        <is>
          <t>DRK QUINCY M RL:143310D-XL</t>
        </is>
      </c>
      <c r="F538" s="0" t="inlineStr">
        <is>
          <t>'817143310077</t>
        </is>
      </c>
      <c r="G538" s="0" t="inlineStr">
        <is>
          <t>MENS</t>
        </is>
      </c>
      <c r="H538" s="0" t="inlineStr">
        <is>
          <t>XL</t>
        </is>
      </c>
      <c r="I538" s="0">
        <v>39.99</v>
      </c>
      <c r="J538" s="0">
        <v>9</v>
      </c>
    </row>
    <row r="539" spans="1:10" customHeight="0">
      <c r="A539" s="0">
        <f>HYPERLINK("https://dl.dropboxusercontent.com/scl/fi/jyex5wat62dwx77f2fkwt/143310-af.jpg?rlkey=zy81cnltwjjd1hvywrczdxrgp&amp;dl=0","Click to download Image")</f>
      </c>
      <c r="B539" s="0">
        <f>HYPERLINK("https://dl.dropboxusercontent.com/scl/fi/lybx44g1fpzhscy49wcn8/mens-hoodie-size-chartsquincy.jpg?rlkey=ufa7466pf3th02q1i44tn8r3o&amp;dl=0","Click to download SizeChart")</f>
      </c>
      <c r="C539" s="0" t="inlineStr">
        <is>
          <t>Quincy Men's Fleece Hoodie</t>
        </is>
      </c>
      <c r="D539" s="0" t="inlineStr">
        <is>
          <t>'143310</t>
        </is>
      </c>
      <c r="E539" s="0" t="inlineStr">
        <is>
          <t>DRK QUINCY M RL:143310E-2XL</t>
        </is>
      </c>
      <c r="F539" s="0" t="inlineStr">
        <is>
          <t>'817143310084</t>
        </is>
      </c>
      <c r="G539" s="0" t="inlineStr">
        <is>
          <t>MENS</t>
        </is>
      </c>
      <c r="H539" s="0" t="inlineStr">
        <is>
          <t>2XL</t>
        </is>
      </c>
      <c r="I539" s="0">
        <v>41.99</v>
      </c>
      <c r="J539" s="0">
        <v>15</v>
      </c>
    </row>
    <row r="540" spans="1:10" customHeight="0">
      <c r="A540" s="0">
        <f>HYPERLINK("https://dl.dropboxusercontent.com/scl/fi/jyex5wat62dwx77f2fkwt/143310-af.jpg?rlkey=zy81cnltwjjd1hvywrczdxrgp&amp;dl=0","Click to download Image")</f>
      </c>
      <c r="B540" s="0">
        <f>HYPERLINK("https://dl.dropboxusercontent.com/scl/fi/lybx44g1fpzhscy49wcn8/mens-hoodie-size-chartsquincy.jpg?rlkey=ufa7466pf3th02q1i44tn8r3o&amp;dl=0","Click to download SizeChart")</f>
      </c>
      <c r="C540" s="0" t="inlineStr">
        <is>
          <t>Quincy Men's Fleece Hoodie</t>
        </is>
      </c>
      <c r="D540" s="0" t="inlineStr">
        <is>
          <t>'143310</t>
        </is>
      </c>
      <c r="E540" s="0" t="inlineStr">
        <is>
          <t>DRK QUINCY M RL:143310F-3XL</t>
        </is>
      </c>
      <c r="F540" s="0" t="inlineStr">
        <is>
          <t>'817143310091</t>
        </is>
      </c>
      <c r="G540" s="0" t="inlineStr">
        <is>
          <t>MENS</t>
        </is>
      </c>
      <c r="H540" s="0" t="inlineStr">
        <is>
          <t>3XL</t>
        </is>
      </c>
      <c r="I540" s="0">
        <v>41.99</v>
      </c>
      <c r="J540" s="0">
        <v>9</v>
      </c>
    </row>
    <row r="541" spans="1:10" customHeight="0">
      <c r="A541" s="0">
        <f>HYPERLINK("https://dl.dropboxusercontent.com/scl/fi/as34q4xfghbf929sm3zz2/cannonbb21drake44762.jpg?rlkey=903nytvoxzfn1yi0zq8b6s4wc&amp;dl=0","Click to download Image")</f>
      </c>
      <c r="C541" s="0" t="inlineStr">
        <is>
          <t>Vaughn Men's T-Shirt</t>
        </is>
      </c>
      <c r="D541" s="0" t="inlineStr">
        <is>
          <t>'130697</t>
        </is>
      </c>
      <c r="E541" s="0" t="inlineStr">
        <is>
          <t>DRK VAUGHN M RL:130697A-S</t>
        </is>
      </c>
      <c r="F541" s="0" t="inlineStr">
        <is>
          <t>'817130697044</t>
        </is>
      </c>
      <c r="G541" s="0" t="inlineStr">
        <is>
          <t>MENS</t>
        </is>
      </c>
      <c r="H541" s="0" t="inlineStr">
        <is>
          <t>S</t>
        </is>
      </c>
      <c r="I541" s="0">
        <v>29.99</v>
      </c>
      <c r="J541" s="0">
        <v>1</v>
      </c>
    </row>
    <row r="542" spans="1:10" customHeight="0">
      <c r="A542" s="0">
        <f>HYPERLINK("https://dl.dropboxusercontent.com/scl/fi/as34q4xfghbf929sm3zz2/cannonbb21drake44762.jpg?rlkey=903nytvoxzfn1yi0zq8b6s4wc&amp;dl=0","Click to download Image")</f>
      </c>
      <c r="C542" s="0" t="inlineStr">
        <is>
          <t>Vaughn Men's T-Shirt</t>
        </is>
      </c>
      <c r="D542" s="0" t="inlineStr">
        <is>
          <t>'130697</t>
        </is>
      </c>
      <c r="E542" s="0" t="inlineStr">
        <is>
          <t>DRK VAUGHN M RL:130697B-M</t>
        </is>
      </c>
      <c r="F542" s="0" t="inlineStr">
        <is>
          <t>'817130697051</t>
        </is>
      </c>
      <c r="G542" s="0" t="inlineStr">
        <is>
          <t>MENS</t>
        </is>
      </c>
      <c r="H542" s="0" t="inlineStr">
        <is>
          <t>M</t>
        </is>
      </c>
      <c r="I542" s="0">
        <v>29.99</v>
      </c>
      <c r="J542" s="0">
        <v>10</v>
      </c>
    </row>
    <row r="543" spans="1:10" customHeight="0">
      <c r="A543" s="0">
        <f>HYPERLINK("https://dl.dropboxusercontent.com/scl/fi/as34q4xfghbf929sm3zz2/cannonbb21drake44762.jpg?rlkey=903nytvoxzfn1yi0zq8b6s4wc&amp;dl=0","Click to download Image")</f>
      </c>
      <c r="C543" s="0" t="inlineStr">
        <is>
          <t>Vaughn Men's T-Shirt</t>
        </is>
      </c>
      <c r="D543" s="0" t="inlineStr">
        <is>
          <t>'130697</t>
        </is>
      </c>
      <c r="E543" s="0" t="inlineStr">
        <is>
          <t>DRK VAUGHN M RL:130697C-L</t>
        </is>
      </c>
      <c r="F543" s="0" t="inlineStr">
        <is>
          <t>'817130697068</t>
        </is>
      </c>
      <c r="G543" s="0" t="inlineStr">
        <is>
          <t>MENS</t>
        </is>
      </c>
      <c r="H543" s="0" t="inlineStr">
        <is>
          <t>L</t>
        </is>
      </c>
      <c r="I543" s="0">
        <v>29.99</v>
      </c>
      <c r="J543" s="0">
        <v>20</v>
      </c>
    </row>
    <row r="544" spans="1:10" customHeight="0">
      <c r="A544" s="0">
        <f>HYPERLINK("https://dl.dropboxusercontent.com/scl/fi/as34q4xfghbf929sm3zz2/cannonbb21drake44762.jpg?rlkey=903nytvoxzfn1yi0zq8b6s4wc&amp;dl=0","Click to download Image")</f>
      </c>
      <c r="C544" s="0" t="inlineStr">
        <is>
          <t>Vaughn Men's T-Shirt</t>
        </is>
      </c>
      <c r="D544" s="0" t="inlineStr">
        <is>
          <t>'130697</t>
        </is>
      </c>
      <c r="E544" s="0" t="inlineStr">
        <is>
          <t>DRK VAUGHN M RL:130697D-XL</t>
        </is>
      </c>
      <c r="F544" s="0" t="inlineStr">
        <is>
          <t>'817130697075</t>
        </is>
      </c>
      <c r="G544" s="0" t="inlineStr">
        <is>
          <t>MENS</t>
        </is>
      </c>
      <c r="H544" s="0" t="inlineStr">
        <is>
          <t>XL</t>
        </is>
      </c>
      <c r="I544" s="0">
        <v>29.99</v>
      </c>
      <c r="J544" s="0">
        <v>21</v>
      </c>
    </row>
    <row r="545" spans="1:10" customHeight="0">
      <c r="A545" s="0">
        <f>HYPERLINK("https://dl.dropboxusercontent.com/scl/fi/as34q4xfghbf929sm3zz2/cannonbb21drake44762.jpg?rlkey=903nytvoxzfn1yi0zq8b6s4wc&amp;dl=0","Click to download Image")</f>
      </c>
      <c r="C545" s="0" t="inlineStr">
        <is>
          <t>Vaughn Men's T-Shirt</t>
        </is>
      </c>
      <c r="D545" s="0" t="inlineStr">
        <is>
          <t>'130697</t>
        </is>
      </c>
      <c r="E545" s="0" t="inlineStr">
        <is>
          <t>DRK VAUGHN M RL:130697E-2XL</t>
        </is>
      </c>
      <c r="F545" s="0" t="inlineStr">
        <is>
          <t>'817130697082</t>
        </is>
      </c>
      <c r="G545" s="0" t="inlineStr">
        <is>
          <t>MENS</t>
        </is>
      </c>
      <c r="H545" s="0" t="inlineStr">
        <is>
          <t>2XL</t>
        </is>
      </c>
      <c r="I545" s="0">
        <v>29.99</v>
      </c>
      <c r="J545" s="0">
        <v>12</v>
      </c>
    </row>
    <row r="546" spans="1:10" customHeight="0">
      <c r="A546" s="0">
        <f>HYPERLINK("https://dl.dropboxusercontent.com/scl/fi/as34q4xfghbf929sm3zz2/cannonbb21drake44762.jpg?rlkey=903nytvoxzfn1yi0zq8b6s4wc&amp;dl=0","Click to download Image")</f>
      </c>
      <c r="C546" s="0" t="inlineStr">
        <is>
          <t>Vaughn Men's T-Shirt</t>
        </is>
      </c>
      <c r="D546" s="0" t="inlineStr">
        <is>
          <t>'130697</t>
        </is>
      </c>
      <c r="E546" s="0" t="inlineStr">
        <is>
          <t>DRK VAUGHN M RL:130697F-3XL</t>
        </is>
      </c>
      <c r="F546" s="0" t="inlineStr">
        <is>
          <t>'817130697099</t>
        </is>
      </c>
      <c r="G546" s="0" t="inlineStr">
        <is>
          <t>MENS</t>
        </is>
      </c>
      <c r="H546" s="0" t="inlineStr">
        <is>
          <t>3XL</t>
        </is>
      </c>
      <c r="I546" s="0">
        <v>29.99</v>
      </c>
      <c r="J546" s="0">
        <v>7</v>
      </c>
    </row>
    <row r="547" spans="1:10" customHeight="0">
      <c r="A547" s="0">
        <f>HYPERLINK("https://dl.dropboxusercontent.com/scl/fi/y8q8ebqz0r7llnahi3ouv/reversiblevesttcbversion-0485018.jpg?rlkey=edyjy8cs008y9zw622ri67bdq&amp;dl=0","Click to download Image")</f>
      </c>
      <c r="B547" s="0">
        <f>HYPERLINK("https://dl.dropboxusercontent.com/scl/fi/6ssdywp835exp4vyy2x0o/mens-jackets-size-chartsreversible.jpg?rlkey=2z80my7w47xwwcfaqfi97urbu&amp;dl=0","Click to download SizeChart")</f>
      </c>
      <c r="C547" s="0" t="inlineStr">
        <is>
          <t>Ridley Reversible Men's Vest</t>
        </is>
      </c>
      <c r="D547" s="0" t="inlineStr">
        <is>
          <t>'128797</t>
        </is>
      </c>
      <c r="E547" s="0" t="inlineStr">
        <is>
          <t>DRK VEST M BK:128797A-S</t>
        </is>
      </c>
      <c r="F547" s="0" t="inlineStr">
        <is>
          <t>'817128797046</t>
        </is>
      </c>
      <c r="G547" s="0" t="inlineStr">
        <is>
          <t>MENS</t>
        </is>
      </c>
      <c r="H547" s="0" t="inlineStr">
        <is>
          <t>S</t>
        </is>
      </c>
      <c r="I547" s="0">
        <v>44.99</v>
      </c>
      <c r="J547" s="0">
        <v>1</v>
      </c>
    </row>
    <row r="548" spans="1:10" customHeight="0">
      <c r="A548" s="0">
        <f>HYPERLINK("https://dl.dropboxusercontent.com/scl/fi/y8q8ebqz0r7llnahi3ouv/reversiblevesttcbversion-0485018.jpg?rlkey=edyjy8cs008y9zw622ri67bdq&amp;dl=0","Click to download Image")</f>
      </c>
      <c r="B548" s="0">
        <f>HYPERLINK("https://dl.dropboxusercontent.com/scl/fi/6ssdywp835exp4vyy2x0o/mens-jackets-size-chartsreversible.jpg?rlkey=2z80my7w47xwwcfaqfi97urbu&amp;dl=0","Click to download SizeChart")</f>
      </c>
      <c r="C548" s="0" t="inlineStr">
        <is>
          <t>Ridley Reversible Men's Vest</t>
        </is>
      </c>
      <c r="D548" s="0" t="inlineStr">
        <is>
          <t>'128797</t>
        </is>
      </c>
      <c r="E548" s="0" t="inlineStr">
        <is>
          <t>DRK VEST M BK:128797B-M</t>
        </is>
      </c>
      <c r="F548" s="0" t="inlineStr">
        <is>
          <t>'817128797053</t>
        </is>
      </c>
      <c r="G548" s="0" t="inlineStr">
        <is>
          <t>MENS</t>
        </is>
      </c>
      <c r="H548" s="0" t="inlineStr">
        <is>
          <t>M</t>
        </is>
      </c>
      <c r="I548" s="0">
        <v>44.99</v>
      </c>
      <c r="J548" s="0">
        <v>2</v>
      </c>
    </row>
    <row r="549" spans="1:10" customHeight="0">
      <c r="A549" s="0">
        <f>HYPERLINK("https://dl.dropboxusercontent.com/scl/fi/hvjltwxt0pcyo2gij9jo9/virtual-barkleyroyal-v01f25010.jpg?rlkey=gekwg15gqqcgpwu41vga656np&amp;dl=0","Click to download Image")</f>
      </c>
      <c r="C549" s="0" t="inlineStr">
        <is>
          <t>Barkley Men's Spandex T-Shirt</t>
        </is>
      </c>
      <c r="D549" s="0" t="inlineStr">
        <is>
          <t>'141275</t>
        </is>
      </c>
      <c r="E549" s="0" t="inlineStr">
        <is>
          <t>DRK BARKLE M RL:141275A-S</t>
        </is>
      </c>
      <c r="F549" s="0" t="inlineStr">
        <is>
          <t>'817141275040</t>
        </is>
      </c>
      <c r="G549" s="0" t="inlineStr">
        <is>
          <t>MENS</t>
        </is>
      </c>
      <c r="H549" s="0" t="inlineStr">
        <is>
          <t>S</t>
        </is>
      </c>
      <c r="I549" s="0">
        <v>24.99</v>
      </c>
      <c r="J549" s="0">
        <v>17</v>
      </c>
    </row>
    <row r="550" spans="1:10" customHeight="0">
      <c r="A550" s="0">
        <f>HYPERLINK("https://dl.dropboxusercontent.com/scl/fi/hvjltwxt0pcyo2gij9jo9/virtual-barkleyroyal-v01f25010.jpg?rlkey=gekwg15gqqcgpwu41vga656np&amp;dl=0","Click to download Image")</f>
      </c>
      <c r="C550" s="0" t="inlineStr">
        <is>
          <t>Barkley Men's Spandex T-Shirt</t>
        </is>
      </c>
      <c r="D550" s="0" t="inlineStr">
        <is>
          <t>'141275</t>
        </is>
      </c>
      <c r="E550" s="0" t="inlineStr">
        <is>
          <t>DRK BARKLE M RL:141275B-M</t>
        </is>
      </c>
      <c r="F550" s="0" t="inlineStr">
        <is>
          <t>'817141275057</t>
        </is>
      </c>
      <c r="G550" s="0" t="inlineStr">
        <is>
          <t>MENS</t>
        </is>
      </c>
      <c r="H550" s="0" t="inlineStr">
        <is>
          <t>M</t>
        </is>
      </c>
      <c r="I550" s="0">
        <v>24.99</v>
      </c>
      <c r="J550" s="0">
        <v>33</v>
      </c>
    </row>
    <row r="551" spans="1:10" customHeight="0">
      <c r="A551" s="0">
        <f>HYPERLINK("https://dl.dropboxusercontent.com/scl/fi/hvjltwxt0pcyo2gij9jo9/virtual-barkleyroyal-v01f25010.jpg?rlkey=gekwg15gqqcgpwu41vga656np&amp;dl=0","Click to download Image")</f>
      </c>
      <c r="C551" s="0" t="inlineStr">
        <is>
          <t>Barkley Men's Spandex T-Shirt</t>
        </is>
      </c>
      <c r="D551" s="0" t="inlineStr">
        <is>
          <t>'141275</t>
        </is>
      </c>
      <c r="E551" s="0" t="inlineStr">
        <is>
          <t>DRK BARKLE M RL:141275C-L</t>
        </is>
      </c>
      <c r="F551" s="0" t="inlineStr">
        <is>
          <t>'817141275064</t>
        </is>
      </c>
      <c r="G551" s="0" t="inlineStr">
        <is>
          <t>MENS</t>
        </is>
      </c>
      <c r="H551" s="0" t="inlineStr">
        <is>
          <t>L</t>
        </is>
      </c>
      <c r="I551" s="0">
        <v>24.99</v>
      </c>
      <c r="J551" s="0">
        <v>54</v>
      </c>
    </row>
    <row r="552" spans="1:10" customHeight="0">
      <c r="A552" s="0">
        <f>HYPERLINK("https://dl.dropboxusercontent.com/scl/fi/hvjltwxt0pcyo2gij9jo9/virtual-barkleyroyal-v01f25010.jpg?rlkey=gekwg15gqqcgpwu41vga656np&amp;dl=0","Click to download Image")</f>
      </c>
      <c r="C552" s="0" t="inlineStr">
        <is>
          <t>Barkley Men's Spandex T-Shirt</t>
        </is>
      </c>
      <c r="D552" s="0" t="inlineStr">
        <is>
          <t>'141275</t>
        </is>
      </c>
      <c r="E552" s="0" t="inlineStr">
        <is>
          <t>DRK BARKLE M RL:141275D-XL</t>
        </is>
      </c>
      <c r="F552" s="0" t="inlineStr">
        <is>
          <t>'817141275071</t>
        </is>
      </c>
      <c r="G552" s="0" t="inlineStr">
        <is>
          <t>MENS</t>
        </is>
      </c>
      <c r="H552" s="0" t="inlineStr">
        <is>
          <t>XL</t>
        </is>
      </c>
      <c r="I552" s="0">
        <v>24.99</v>
      </c>
      <c r="J552" s="0">
        <v>51</v>
      </c>
    </row>
    <row r="553" spans="1:10" customHeight="0">
      <c r="A553" s="0">
        <f>HYPERLINK("https://dl.dropboxusercontent.com/scl/fi/hvjltwxt0pcyo2gij9jo9/virtual-barkleyroyal-v01f25010.jpg?rlkey=gekwg15gqqcgpwu41vga656np&amp;dl=0","Click to download Image")</f>
      </c>
      <c r="C553" s="0" t="inlineStr">
        <is>
          <t>Barkley Men's Spandex T-Shirt</t>
        </is>
      </c>
      <c r="D553" s="0" t="inlineStr">
        <is>
          <t>'141275</t>
        </is>
      </c>
      <c r="E553" s="0" t="inlineStr">
        <is>
          <t>DRK BARKLE M RL:141275E-2XL</t>
        </is>
      </c>
      <c r="F553" s="0" t="inlineStr">
        <is>
          <t>'817141275088</t>
        </is>
      </c>
      <c r="G553" s="0" t="inlineStr">
        <is>
          <t>MENS</t>
        </is>
      </c>
      <c r="H553" s="0" t="inlineStr">
        <is>
          <t>2XL</t>
        </is>
      </c>
      <c r="I553" s="0">
        <v>26.99</v>
      </c>
      <c r="J553" s="0">
        <v>36</v>
      </c>
    </row>
    <row r="554" spans="1:10" customHeight="0">
      <c r="A554" s="0">
        <f>HYPERLINK("https://dl.dropboxusercontent.com/scl/fi/hvjltwxt0pcyo2gij9jo9/virtual-barkleyroyal-v01f25010.jpg?rlkey=gekwg15gqqcgpwu41vga656np&amp;dl=0","Click to download Image")</f>
      </c>
      <c r="C554" s="0" t="inlineStr">
        <is>
          <t>Barkley Men's Spandex T-Shirt</t>
        </is>
      </c>
      <c r="D554" s="0" t="inlineStr">
        <is>
          <t>'141275</t>
        </is>
      </c>
      <c r="E554" s="0" t="inlineStr">
        <is>
          <t>DRK BARKLE M RL:141275F-3XL</t>
        </is>
      </c>
      <c r="F554" s="0" t="inlineStr">
        <is>
          <t>'817141275095</t>
        </is>
      </c>
      <c r="G554" s="0" t="inlineStr">
        <is>
          <t>MENS</t>
        </is>
      </c>
      <c r="H554" s="0" t="inlineStr">
        <is>
          <t>3XL</t>
        </is>
      </c>
      <c r="I554" s="0">
        <v>26.99</v>
      </c>
      <c r="J554" s="0">
        <v>11</v>
      </c>
    </row>
    <row r="555" spans="1:10" customHeight="0">
      <c r="A555" s="0">
        <f>HYPERLINK("https://dl.dropboxusercontent.com/scl/fi/mrmvcwbbwzxrgbpchil50/virtual-layneroyal-v01f05997.jpg?rlkey=repvx1wsmgowir15ni78l0ydp&amp;dl=0","Click to download Image")</f>
      </c>
      <c r="C555" s="0" t="inlineStr">
        <is>
          <t>Layne Men's Performance T-Shirt</t>
        </is>
      </c>
      <c r="D555" s="0" t="inlineStr">
        <is>
          <t>'141281</t>
        </is>
      </c>
      <c r="E555" s="0" t="inlineStr">
        <is>
          <t>DRK LAYNE M RL:141281E-2XL</t>
        </is>
      </c>
      <c r="F555" s="0" t="inlineStr">
        <is>
          <t>'817141281089</t>
        </is>
      </c>
      <c r="G555" s="0" t="inlineStr">
        <is>
          <t>MENS</t>
        </is>
      </c>
      <c r="H555" s="0" t="inlineStr">
        <is>
          <t>2XL</t>
        </is>
      </c>
      <c r="I555" s="0">
        <v>26.99</v>
      </c>
      <c r="J555" s="0">
        <v>4</v>
      </c>
    </row>
    <row r="556" spans="1:10" customHeight="0">
      <c r="A556" s="0">
        <f>HYPERLINK("https://dl.dropboxusercontent.com/scl/fi/mrmvcwbbwzxrgbpchil50/virtual-layneroyal-v01f05997.jpg?rlkey=repvx1wsmgowir15ni78l0ydp&amp;dl=0","Click to download Image")</f>
      </c>
      <c r="C556" s="0" t="inlineStr">
        <is>
          <t>Layne Men's Performance T-Shirt</t>
        </is>
      </c>
      <c r="D556" s="0" t="inlineStr">
        <is>
          <t>'141281</t>
        </is>
      </c>
      <c r="E556" s="0" t="inlineStr">
        <is>
          <t>DRK LAYNE M RL:141281F-3XL</t>
        </is>
      </c>
      <c r="F556" s="0" t="inlineStr">
        <is>
          <t>'817141281096</t>
        </is>
      </c>
      <c r="G556" s="0" t="inlineStr">
        <is>
          <t>MENS</t>
        </is>
      </c>
      <c r="H556" s="0" t="inlineStr">
        <is>
          <t>3XL</t>
        </is>
      </c>
      <c r="I556" s="0">
        <v>26.99</v>
      </c>
      <c r="J556" s="0">
        <v>10</v>
      </c>
    </row>
    <row r="557" spans="1:10" customHeight="0">
      <c r="A557" s="0">
        <f>HYPERLINK("https://dl.dropboxusercontent.com/scl/fi/25yfaxn5e1r729iu0ha4s/virtual-lathamroyal-v01f44163.jpg?rlkey=sv4ofvwj46t3wkxrsj4y8f9rf&amp;dl=0","Click to download Image")</f>
      </c>
      <c r="C557" s="0" t="inlineStr">
        <is>
          <t>Latham Men's Performance Long Sleeve</t>
        </is>
      </c>
      <c r="D557" s="0" t="inlineStr">
        <is>
          <t>'141282</t>
        </is>
      </c>
      <c r="E557" s="0" t="inlineStr">
        <is>
          <t>DRK LATHAM M RL:141282A-S</t>
        </is>
      </c>
      <c r="F557" s="0" t="inlineStr">
        <is>
          <t>'817141282048</t>
        </is>
      </c>
      <c r="G557" s="0" t="inlineStr">
        <is>
          <t>MENS</t>
        </is>
      </c>
      <c r="H557" s="0" t="inlineStr">
        <is>
          <t>S</t>
        </is>
      </c>
      <c r="I557" s="0">
        <v>29.99</v>
      </c>
      <c r="J557" s="0">
        <v>7</v>
      </c>
    </row>
    <row r="558" spans="1:10" customHeight="0">
      <c r="A558" s="0">
        <f>HYPERLINK("https://dl.dropboxusercontent.com/scl/fi/25yfaxn5e1r729iu0ha4s/virtual-lathamroyal-v01f44163.jpg?rlkey=sv4ofvwj46t3wkxrsj4y8f9rf&amp;dl=0","Click to download Image")</f>
      </c>
      <c r="C558" s="0" t="inlineStr">
        <is>
          <t>Latham Men's Performance Long Sleeve</t>
        </is>
      </c>
      <c r="D558" s="0" t="inlineStr">
        <is>
          <t>'141282</t>
        </is>
      </c>
      <c r="E558" s="0" t="inlineStr">
        <is>
          <t>DRK LATHAM M RL:141282B-M</t>
        </is>
      </c>
      <c r="F558" s="0" t="inlineStr">
        <is>
          <t>'817141282055</t>
        </is>
      </c>
      <c r="G558" s="0" t="inlineStr">
        <is>
          <t>MENS</t>
        </is>
      </c>
      <c r="H558" s="0" t="inlineStr">
        <is>
          <t>M</t>
        </is>
      </c>
      <c r="I558" s="0">
        <v>29.99</v>
      </c>
      <c r="J558" s="0">
        <v>18</v>
      </c>
    </row>
    <row r="559" spans="1:10" customHeight="0">
      <c r="A559" s="0">
        <f>HYPERLINK("https://dl.dropboxusercontent.com/scl/fi/25yfaxn5e1r729iu0ha4s/virtual-lathamroyal-v01f44163.jpg?rlkey=sv4ofvwj46t3wkxrsj4y8f9rf&amp;dl=0","Click to download Image")</f>
      </c>
      <c r="C559" s="0" t="inlineStr">
        <is>
          <t>Latham Men's Performance Long Sleeve</t>
        </is>
      </c>
      <c r="D559" s="0" t="inlineStr">
        <is>
          <t>'141282</t>
        </is>
      </c>
      <c r="E559" s="0" t="inlineStr">
        <is>
          <t>DRK LATHAM M RL:141282C-L</t>
        </is>
      </c>
      <c r="F559" s="0" t="inlineStr">
        <is>
          <t>'817141282062</t>
        </is>
      </c>
      <c r="G559" s="0" t="inlineStr">
        <is>
          <t>MENS</t>
        </is>
      </c>
      <c r="H559" s="0" t="inlineStr">
        <is>
          <t>L</t>
        </is>
      </c>
      <c r="I559" s="0">
        <v>29.99</v>
      </c>
      <c r="J559" s="0">
        <v>48</v>
      </c>
    </row>
    <row r="560" spans="1:10" customHeight="0">
      <c r="A560" s="0">
        <f>HYPERLINK("https://dl.dropboxusercontent.com/scl/fi/25yfaxn5e1r729iu0ha4s/virtual-lathamroyal-v01f44163.jpg?rlkey=sv4ofvwj46t3wkxrsj4y8f9rf&amp;dl=0","Click to download Image")</f>
      </c>
      <c r="C560" s="0" t="inlineStr">
        <is>
          <t>Latham Men's Performance Long Sleeve</t>
        </is>
      </c>
      <c r="D560" s="0" t="inlineStr">
        <is>
          <t>'141282</t>
        </is>
      </c>
      <c r="E560" s="0" t="inlineStr">
        <is>
          <t>DRK LATHAM M RL:141282D-XL</t>
        </is>
      </c>
      <c r="F560" s="0" t="inlineStr">
        <is>
          <t>'817141282079</t>
        </is>
      </c>
      <c r="G560" s="0" t="inlineStr">
        <is>
          <t>MENS</t>
        </is>
      </c>
      <c r="H560" s="0" t="inlineStr">
        <is>
          <t>XL</t>
        </is>
      </c>
      <c r="I560" s="0">
        <v>29.99</v>
      </c>
      <c r="J560" s="0">
        <v>26</v>
      </c>
    </row>
    <row r="561" spans="1:10" customHeight="0">
      <c r="A561" s="0">
        <f>HYPERLINK("https://dl.dropboxusercontent.com/scl/fi/25yfaxn5e1r729iu0ha4s/virtual-lathamroyal-v01f44163.jpg?rlkey=sv4ofvwj46t3wkxrsj4y8f9rf&amp;dl=0","Click to download Image")</f>
      </c>
      <c r="C561" s="0" t="inlineStr">
        <is>
          <t>Latham Men's Performance Long Sleeve</t>
        </is>
      </c>
      <c r="D561" s="0" t="inlineStr">
        <is>
          <t>'141282</t>
        </is>
      </c>
      <c r="E561" s="0" t="inlineStr">
        <is>
          <t>DRK LATHAM M RL:141282E-2XL</t>
        </is>
      </c>
      <c r="F561" s="0" t="inlineStr">
        <is>
          <t>'817141282086</t>
        </is>
      </c>
      <c r="G561" s="0" t="inlineStr">
        <is>
          <t>MENS</t>
        </is>
      </c>
      <c r="H561" s="0" t="inlineStr">
        <is>
          <t>2XL</t>
        </is>
      </c>
      <c r="I561" s="0">
        <v>31.99</v>
      </c>
      <c r="J561" s="0">
        <v>19</v>
      </c>
    </row>
    <row r="562" spans="1:10" customHeight="0">
      <c r="A562" s="0">
        <f>HYPERLINK("https://dl.dropboxusercontent.com/scl/fi/25yfaxn5e1r729iu0ha4s/virtual-lathamroyal-v01f44163.jpg?rlkey=sv4ofvwj46t3wkxrsj4y8f9rf&amp;dl=0","Click to download Image")</f>
      </c>
      <c r="C562" s="0" t="inlineStr">
        <is>
          <t>Latham Men's Performance Long Sleeve</t>
        </is>
      </c>
      <c r="D562" s="0" t="inlineStr">
        <is>
          <t>'141282</t>
        </is>
      </c>
      <c r="E562" s="0" t="inlineStr">
        <is>
          <t>DRK LATHAM M RL:141282F-3XL</t>
        </is>
      </c>
      <c r="F562" s="0" t="inlineStr">
        <is>
          <t>'817141282093</t>
        </is>
      </c>
      <c r="G562" s="0" t="inlineStr">
        <is>
          <t>MENS</t>
        </is>
      </c>
      <c r="H562" s="0" t="inlineStr">
        <is>
          <t>3XL</t>
        </is>
      </c>
      <c r="I562" s="0">
        <v>31.99</v>
      </c>
      <c r="J562" s="0">
        <v>8</v>
      </c>
    </row>
    <row r="563" spans="1:10" customHeight="0">
      <c r="A563" s="0">
        <f>HYPERLINK("https://dl.dropboxusercontent.com/scl/fi/b19byygktqpj1num1vuz5/drakenickel-0269671.jpg?rlkey=3oqknfnjxnwrg5758ejxjlxwx&amp;dl=0","Click to download Image")</f>
      </c>
      <c r="C563" s="0" t="inlineStr">
        <is>
          <t>Nickel Women's Cable Knit Beanie</t>
        </is>
      </c>
      <c r="D563" s="0" t="inlineStr">
        <is>
          <t>'128811</t>
        </is>
      </c>
      <c r="E563" s="0" t="inlineStr">
        <is>
          <t>DRK NICKEL GY:128811</t>
        </is>
      </c>
      <c r="F563" s="0" t="inlineStr">
        <is>
          <t>'717128811011</t>
        </is>
      </c>
      <c r="G563" s="0" t="inlineStr">
        <is>
          <t>WOMENS</t>
        </is>
      </c>
      <c r="H563" s="0" t="inlineStr">
        <is>
          <t>WOMENS</t>
        </is>
      </c>
      <c r="I563" s="0">
        <v>24.99</v>
      </c>
      <c r="J563" s="0">
        <v>18</v>
      </c>
    </row>
    <row r="564" spans="1:10" customHeight="0">
      <c r="A564" s="0">
        <f>HYPERLINK("https://dl.dropboxusercontent.com/scl/fi/222pzglm75pts6194e02m/virtual-kadengrey-v01f.jpg?rlkey=f7bda3yvvs70gilnr49fo5x4c&amp;dl=0","Click to download Image")</f>
      </c>
      <c r="B564" s="0">
        <f>HYPERLINK("https://dl.dropboxusercontent.com/scl/fi/8rvrc9xfekst4z3m8wxax/mensaxis-chase-kaden-ss.jpg?rlkey=htjqfzyc81q8qup4heopz3hi3&amp;dl=0","Click to download SizeChart")</f>
      </c>
      <c r="C564" s="0" t="inlineStr">
        <is>
          <t>Kaden Men's T-Shirt</t>
        </is>
      </c>
      <c r="D564" s="0" t="inlineStr">
        <is>
          <t>'141279</t>
        </is>
      </c>
      <c r="E564" s="0" t="inlineStr">
        <is>
          <t>DRK KADEN M CO:141279A-S</t>
        </is>
      </c>
      <c r="F564" s="0" t="inlineStr">
        <is>
          <t>'817141279048</t>
        </is>
      </c>
      <c r="G564" s="0" t="inlineStr">
        <is>
          <t>MENS</t>
        </is>
      </c>
      <c r="H564" s="0" t="inlineStr">
        <is>
          <t>S</t>
        </is>
      </c>
      <c r="I564" s="0">
        <v>24.99</v>
      </c>
      <c r="J564" s="0">
        <v>14</v>
      </c>
    </row>
    <row r="565" spans="1:10" customHeight="0">
      <c r="A565" s="0">
        <f>HYPERLINK("https://dl.dropboxusercontent.com/scl/fi/222pzglm75pts6194e02m/virtual-kadengrey-v01f.jpg?rlkey=f7bda3yvvs70gilnr49fo5x4c&amp;dl=0","Click to download Image")</f>
      </c>
      <c r="B565" s="0">
        <f>HYPERLINK("https://dl.dropboxusercontent.com/scl/fi/8rvrc9xfekst4z3m8wxax/mensaxis-chase-kaden-ss.jpg?rlkey=htjqfzyc81q8qup4heopz3hi3&amp;dl=0","Click to download SizeChart")</f>
      </c>
      <c r="C565" s="0" t="inlineStr">
        <is>
          <t>Kaden Men's T-Shirt</t>
        </is>
      </c>
      <c r="D565" s="0" t="inlineStr">
        <is>
          <t>'141279</t>
        </is>
      </c>
      <c r="E565" s="0" t="inlineStr">
        <is>
          <t>DRK KADEN M CO:141279B-M</t>
        </is>
      </c>
      <c r="F565" s="0" t="inlineStr">
        <is>
          <t>'817141279055</t>
        </is>
      </c>
      <c r="G565" s="0" t="inlineStr">
        <is>
          <t>MENS</t>
        </is>
      </c>
      <c r="H565" s="0" t="inlineStr">
        <is>
          <t>M</t>
        </is>
      </c>
      <c r="I565" s="0">
        <v>24.99</v>
      </c>
      <c r="J565" s="0">
        <v>27</v>
      </c>
    </row>
    <row r="566" spans="1:10" customHeight="0">
      <c r="A566" s="0">
        <f>HYPERLINK("https://dl.dropboxusercontent.com/scl/fi/222pzglm75pts6194e02m/virtual-kadengrey-v01f.jpg?rlkey=f7bda3yvvs70gilnr49fo5x4c&amp;dl=0","Click to download Image")</f>
      </c>
      <c r="B566" s="0">
        <f>HYPERLINK("https://dl.dropboxusercontent.com/scl/fi/8rvrc9xfekst4z3m8wxax/mensaxis-chase-kaden-ss.jpg?rlkey=htjqfzyc81q8qup4heopz3hi3&amp;dl=0","Click to download SizeChart")</f>
      </c>
      <c r="C566" s="0" t="inlineStr">
        <is>
          <t>Kaden Men's T-Shirt</t>
        </is>
      </c>
      <c r="D566" s="0" t="inlineStr">
        <is>
          <t>'141279</t>
        </is>
      </c>
      <c r="E566" s="0" t="inlineStr">
        <is>
          <t>DRK KADEN M CO:141279C-L</t>
        </is>
      </c>
      <c r="F566" s="0" t="inlineStr">
        <is>
          <t>'817141279062</t>
        </is>
      </c>
      <c r="G566" s="0" t="inlineStr">
        <is>
          <t>MENS</t>
        </is>
      </c>
      <c r="H566" s="0" t="inlineStr">
        <is>
          <t>L</t>
        </is>
      </c>
      <c r="I566" s="0">
        <v>24.99</v>
      </c>
      <c r="J566" s="0">
        <v>34</v>
      </c>
    </row>
    <row r="567" spans="1:10" customHeight="0">
      <c r="A567" s="0">
        <f>HYPERLINK("https://dl.dropboxusercontent.com/scl/fi/222pzglm75pts6194e02m/virtual-kadengrey-v01f.jpg?rlkey=f7bda3yvvs70gilnr49fo5x4c&amp;dl=0","Click to download Image")</f>
      </c>
      <c r="B567" s="0">
        <f>HYPERLINK("https://dl.dropboxusercontent.com/scl/fi/8rvrc9xfekst4z3m8wxax/mensaxis-chase-kaden-ss.jpg?rlkey=htjqfzyc81q8qup4heopz3hi3&amp;dl=0","Click to download SizeChart")</f>
      </c>
      <c r="C567" s="0" t="inlineStr">
        <is>
          <t>Kaden Men's T-Shirt</t>
        </is>
      </c>
      <c r="D567" s="0" t="inlineStr">
        <is>
          <t>'141279</t>
        </is>
      </c>
      <c r="E567" s="0" t="inlineStr">
        <is>
          <t>DRK KADEN M CO:141279D-XL</t>
        </is>
      </c>
      <c r="F567" s="0" t="inlineStr">
        <is>
          <t>'817141279079</t>
        </is>
      </c>
      <c r="G567" s="0" t="inlineStr">
        <is>
          <t>MENS</t>
        </is>
      </c>
      <c r="H567" s="0" t="inlineStr">
        <is>
          <t>XL</t>
        </is>
      </c>
      <c r="I567" s="0">
        <v>24.99</v>
      </c>
      <c r="J567" s="0">
        <v>36</v>
      </c>
    </row>
    <row r="568" spans="1:10" customHeight="0">
      <c r="A568" s="0">
        <f>HYPERLINK("https://dl.dropboxusercontent.com/scl/fi/222pzglm75pts6194e02m/virtual-kadengrey-v01f.jpg?rlkey=f7bda3yvvs70gilnr49fo5x4c&amp;dl=0","Click to download Image")</f>
      </c>
      <c r="B568" s="0">
        <f>HYPERLINK("https://dl.dropboxusercontent.com/scl/fi/8rvrc9xfekst4z3m8wxax/mensaxis-chase-kaden-ss.jpg?rlkey=htjqfzyc81q8qup4heopz3hi3&amp;dl=0","Click to download SizeChart")</f>
      </c>
      <c r="C568" s="0" t="inlineStr">
        <is>
          <t>Kaden Men's T-Shirt</t>
        </is>
      </c>
      <c r="D568" s="0" t="inlineStr">
        <is>
          <t>'141279</t>
        </is>
      </c>
      <c r="E568" s="0" t="inlineStr">
        <is>
          <t>DRK KADEN M CO:141279E-2XL</t>
        </is>
      </c>
      <c r="F568" s="0" t="inlineStr">
        <is>
          <t>'817141279086</t>
        </is>
      </c>
      <c r="G568" s="0" t="inlineStr">
        <is>
          <t>MENS</t>
        </is>
      </c>
      <c r="H568" s="0" t="inlineStr">
        <is>
          <t>2XL</t>
        </is>
      </c>
      <c r="I568" s="0">
        <v>34.99</v>
      </c>
      <c r="J568" s="0">
        <v>21</v>
      </c>
    </row>
    <row r="569" spans="1:10" customHeight="0">
      <c r="A569" s="0">
        <f>HYPERLINK("https://dl.dropboxusercontent.com/scl/fi/222pzglm75pts6194e02m/virtual-kadengrey-v01f.jpg?rlkey=f7bda3yvvs70gilnr49fo5x4c&amp;dl=0","Click to download Image")</f>
      </c>
      <c r="B569" s="0">
        <f>HYPERLINK("https://dl.dropboxusercontent.com/scl/fi/8rvrc9xfekst4z3m8wxax/mensaxis-chase-kaden-ss.jpg?rlkey=htjqfzyc81q8qup4heopz3hi3&amp;dl=0","Click to download SizeChart")</f>
      </c>
      <c r="C569" s="0" t="inlineStr">
        <is>
          <t>Kaden Men's T-Shirt</t>
        </is>
      </c>
      <c r="D569" s="0" t="inlineStr">
        <is>
          <t>'141279</t>
        </is>
      </c>
      <c r="E569" s="0" t="inlineStr">
        <is>
          <t>DRK KADEN M CO:141279F-3XL</t>
        </is>
      </c>
      <c r="F569" s="0" t="inlineStr">
        <is>
          <t>'817141279093</t>
        </is>
      </c>
      <c r="G569" s="0" t="inlineStr">
        <is>
          <t>MENS</t>
        </is>
      </c>
      <c r="H569" s="0" t="inlineStr">
        <is>
          <t>3XL</t>
        </is>
      </c>
      <c r="I569" s="0">
        <v>34.99</v>
      </c>
      <c r="J569" s="0">
        <v>11</v>
      </c>
    </row>
    <row r="570" spans="1:10" customHeight="0">
      <c r="A570" s="0">
        <f>HYPERLINK("https://dl.dropboxusercontent.com/scl/fi/222pzglm75pts6194e02m/virtual-kadengrey-v01f.jpg?rlkey=f7bda3yvvs70gilnr49fo5x4c&amp;dl=0","Click to download Image")</f>
      </c>
      <c r="B570" s="0">
        <f>HYPERLINK("https://dl.dropboxusercontent.com/scl/fi/8rvrc9xfekst4z3m8wxax/mensaxis-chase-kaden-ss.jpg?rlkey=htjqfzyc81q8qup4heopz3hi3&amp;dl=0","Click to download SizeChart")</f>
      </c>
      <c r="C570" s="0" t="inlineStr">
        <is>
          <t>Kaden Men's T-Shirt</t>
        </is>
      </c>
      <c r="D570" s="0" t="inlineStr">
        <is>
          <t>'141279</t>
        </is>
      </c>
      <c r="E570" s="0" t="inlineStr">
        <is>
          <t>DRK KADEN M CO:141279Z-12PK</t>
        </is>
      </c>
      <c r="F570" s="0" t="inlineStr">
        <is>
          <t>'817141279994</t>
        </is>
      </c>
      <c r="G570" s="0" t="inlineStr">
        <is>
          <t>MENS</t>
        </is>
      </c>
      <c r="H570" s="0" t="inlineStr">
        <is>
          <t>12 PACK</t>
        </is>
      </c>
      <c r="I570" s="0">
        <v>244.7</v>
      </c>
      <c r="J570" s="0">
        <v>0</v>
      </c>
    </row>
    <row r="571" spans="1:10" customHeight="0">
      <c r="A571" s="0">
        <f>HYPERLINK("https://dl.dropboxusercontent.com/scl/fi/5qg2h575vf5xfvqmoi4my/virtual-chainyarnsweatshirtnavy-v01f84810.jpg?rlkey=sfvemw4hdc4xk2zj8j2fgzjmc&amp;dl=0","Click to download Image")</f>
      </c>
      <c r="B571" s="0">
        <f>HYPERLINK("https://dl.dropboxusercontent.com/scl/fi/ur34txeaham7vk9j1hfy1/mens-hoodie-size-chartskodiak-chain-yarn.jpg?rlkey=5csvvwyevqqh3cn65qxevnyuo&amp;dl=0","Click to download SizeChart")</f>
      </c>
      <c r="C571" s="0" t="inlineStr">
        <is>
          <t>Dewy Chain Yarn Men's Crewneck</t>
        </is>
      </c>
      <c r="D571" s="0" t="inlineStr">
        <is>
          <t>'141288</t>
        </is>
      </c>
      <c r="E571" s="0" t="inlineStr">
        <is>
          <t>DRK DEWY M NY:141288A-S</t>
        </is>
      </c>
      <c r="F571" s="0" t="inlineStr">
        <is>
          <t>'817141288040</t>
        </is>
      </c>
      <c r="G571" s="0" t="inlineStr">
        <is>
          <t>MENS</t>
        </is>
      </c>
      <c r="H571" s="0" t="inlineStr">
        <is>
          <t>S</t>
        </is>
      </c>
      <c r="I571" s="0">
        <v>34.99</v>
      </c>
      <c r="J571" s="0">
        <v>25</v>
      </c>
    </row>
    <row r="572" spans="1:10" customHeight="0">
      <c r="A572" s="0">
        <f>HYPERLINK("https://dl.dropboxusercontent.com/scl/fi/5qg2h575vf5xfvqmoi4my/virtual-chainyarnsweatshirtnavy-v01f84810.jpg?rlkey=sfvemw4hdc4xk2zj8j2fgzjmc&amp;dl=0","Click to download Image")</f>
      </c>
      <c r="B572" s="0">
        <f>HYPERLINK("https://dl.dropboxusercontent.com/scl/fi/ur34txeaham7vk9j1hfy1/mens-hoodie-size-chartskodiak-chain-yarn.jpg?rlkey=5csvvwyevqqh3cn65qxevnyuo&amp;dl=0","Click to download SizeChart")</f>
      </c>
      <c r="C572" s="0" t="inlineStr">
        <is>
          <t>Dewy Chain Yarn Men's Crewneck</t>
        </is>
      </c>
      <c r="D572" s="0" t="inlineStr">
        <is>
          <t>'141288</t>
        </is>
      </c>
      <c r="E572" s="0" t="inlineStr">
        <is>
          <t>DRK DEWY M NY:141288B-M</t>
        </is>
      </c>
      <c r="F572" s="0" t="inlineStr">
        <is>
          <t>'817141288057</t>
        </is>
      </c>
      <c r="G572" s="0" t="inlineStr">
        <is>
          <t>MENS</t>
        </is>
      </c>
      <c r="H572" s="0" t="inlineStr">
        <is>
          <t>M</t>
        </is>
      </c>
      <c r="I572" s="0">
        <v>34.99</v>
      </c>
      <c r="J572" s="0">
        <v>32</v>
      </c>
    </row>
    <row r="573" spans="1:10" customHeight="0">
      <c r="A573" s="0">
        <f>HYPERLINK("https://dl.dropboxusercontent.com/scl/fi/5qg2h575vf5xfvqmoi4my/virtual-chainyarnsweatshirtnavy-v01f84810.jpg?rlkey=sfvemw4hdc4xk2zj8j2fgzjmc&amp;dl=0","Click to download Image")</f>
      </c>
      <c r="B573" s="0">
        <f>HYPERLINK("https://dl.dropboxusercontent.com/scl/fi/ur34txeaham7vk9j1hfy1/mens-hoodie-size-chartskodiak-chain-yarn.jpg?rlkey=5csvvwyevqqh3cn65qxevnyuo&amp;dl=0","Click to download SizeChart")</f>
      </c>
      <c r="C573" s="0" t="inlineStr">
        <is>
          <t>Dewy Chain Yarn Men's Crewneck</t>
        </is>
      </c>
      <c r="D573" s="0" t="inlineStr">
        <is>
          <t>'141288</t>
        </is>
      </c>
      <c r="E573" s="0" t="inlineStr">
        <is>
          <t>DRK DEWY M NY:141288C-L</t>
        </is>
      </c>
      <c r="F573" s="0" t="inlineStr">
        <is>
          <t>'817141288064</t>
        </is>
      </c>
      <c r="G573" s="0" t="inlineStr">
        <is>
          <t>MENS</t>
        </is>
      </c>
      <c r="H573" s="0" t="inlineStr">
        <is>
          <t>L</t>
        </is>
      </c>
      <c r="I573" s="0">
        <v>34.99</v>
      </c>
      <c r="J573" s="0">
        <v>22</v>
      </c>
    </row>
    <row r="574" spans="1:10" customHeight="0">
      <c r="A574" s="0">
        <f>HYPERLINK("https://dl.dropboxusercontent.com/scl/fi/5qg2h575vf5xfvqmoi4my/virtual-chainyarnsweatshirtnavy-v01f84810.jpg?rlkey=sfvemw4hdc4xk2zj8j2fgzjmc&amp;dl=0","Click to download Image")</f>
      </c>
      <c r="B574" s="0">
        <f>HYPERLINK("https://dl.dropboxusercontent.com/scl/fi/ur34txeaham7vk9j1hfy1/mens-hoodie-size-chartskodiak-chain-yarn.jpg?rlkey=5csvvwyevqqh3cn65qxevnyuo&amp;dl=0","Click to download SizeChart")</f>
      </c>
      <c r="C574" s="0" t="inlineStr">
        <is>
          <t>Dewy Chain Yarn Men's Crewneck</t>
        </is>
      </c>
      <c r="D574" s="0" t="inlineStr">
        <is>
          <t>'141288</t>
        </is>
      </c>
      <c r="E574" s="0" t="inlineStr">
        <is>
          <t>DRK DEWY M NY:141288D-XL</t>
        </is>
      </c>
      <c r="F574" s="0" t="inlineStr">
        <is>
          <t>'817141288071</t>
        </is>
      </c>
      <c r="G574" s="0" t="inlineStr">
        <is>
          <t>MENS</t>
        </is>
      </c>
      <c r="H574" s="0" t="inlineStr">
        <is>
          <t>XL</t>
        </is>
      </c>
      <c r="I574" s="0">
        <v>34.99</v>
      </c>
      <c r="J574" s="0">
        <v>19</v>
      </c>
    </row>
    <row r="575" spans="1:10" customHeight="0">
      <c r="A575" s="0">
        <f>HYPERLINK("https://dl.dropboxusercontent.com/scl/fi/5qg2h575vf5xfvqmoi4my/virtual-chainyarnsweatshirtnavy-v01f84810.jpg?rlkey=sfvemw4hdc4xk2zj8j2fgzjmc&amp;dl=0","Click to download Image")</f>
      </c>
      <c r="B575" s="0">
        <f>HYPERLINK("https://dl.dropboxusercontent.com/scl/fi/ur34txeaham7vk9j1hfy1/mens-hoodie-size-chartskodiak-chain-yarn.jpg?rlkey=5csvvwyevqqh3cn65qxevnyuo&amp;dl=0","Click to download SizeChart")</f>
      </c>
      <c r="C575" s="0" t="inlineStr">
        <is>
          <t>Dewy Chain Yarn Men's Crewneck</t>
        </is>
      </c>
      <c r="D575" s="0" t="inlineStr">
        <is>
          <t>'141288</t>
        </is>
      </c>
      <c r="E575" s="0" t="inlineStr">
        <is>
          <t>DRK DEWY M NY:141288E-2XL</t>
        </is>
      </c>
      <c r="F575" s="0" t="inlineStr">
        <is>
          <t>'817141288088</t>
        </is>
      </c>
      <c r="G575" s="0" t="inlineStr">
        <is>
          <t>MENS</t>
        </is>
      </c>
      <c r="H575" s="0" t="inlineStr">
        <is>
          <t>2XL</t>
        </is>
      </c>
      <c r="I575" s="0">
        <v>38.99</v>
      </c>
      <c r="J575" s="0">
        <v>21</v>
      </c>
    </row>
    <row r="576" spans="1:10" customHeight="0">
      <c r="A576" s="0">
        <f>HYPERLINK("https://dl.dropboxusercontent.com/scl/fi/5qg2h575vf5xfvqmoi4my/virtual-chainyarnsweatshirtnavy-v01f84810.jpg?rlkey=sfvemw4hdc4xk2zj8j2fgzjmc&amp;dl=0","Click to download Image")</f>
      </c>
      <c r="B576" s="0">
        <f>HYPERLINK("https://dl.dropboxusercontent.com/scl/fi/ur34txeaham7vk9j1hfy1/mens-hoodie-size-chartskodiak-chain-yarn.jpg?rlkey=5csvvwyevqqh3cn65qxevnyuo&amp;dl=0","Click to download SizeChart")</f>
      </c>
      <c r="C576" s="0" t="inlineStr">
        <is>
          <t>Dewy Chain Yarn Men's Crewneck</t>
        </is>
      </c>
      <c r="D576" s="0" t="inlineStr">
        <is>
          <t>'141288</t>
        </is>
      </c>
      <c r="E576" s="0" t="inlineStr">
        <is>
          <t>DRK DEWY M NY:141288F-3XL</t>
        </is>
      </c>
      <c r="F576" s="0" t="inlineStr">
        <is>
          <t>'817141288095</t>
        </is>
      </c>
      <c r="G576" s="0" t="inlineStr">
        <is>
          <t>MENS</t>
        </is>
      </c>
      <c r="H576" s="0" t="inlineStr">
        <is>
          <t>3XL</t>
        </is>
      </c>
      <c r="I576" s="0">
        <v>38.99</v>
      </c>
      <c r="J576" s="0">
        <v>13</v>
      </c>
    </row>
    <row r="577" spans="1:10" customHeight="0">
      <c r="A577" s="0">
        <f>HYPERLINK("https://dl.dropboxusercontent.com/scl/fi/5qg2h575vf5xfvqmoi4my/virtual-chainyarnsweatshirtnavy-v01f84810.jpg?rlkey=sfvemw4hdc4xk2zj8j2fgzjmc&amp;dl=0","Click to download Image")</f>
      </c>
      <c r="B577" s="0">
        <f>HYPERLINK("https://dl.dropboxusercontent.com/scl/fi/ur34txeaham7vk9j1hfy1/mens-hoodie-size-chartskodiak-chain-yarn.jpg?rlkey=5csvvwyevqqh3cn65qxevnyuo&amp;dl=0","Click to download SizeChart")</f>
      </c>
      <c r="C577" s="0" t="inlineStr">
        <is>
          <t>Dewy Chain Yarn Men's Crewneck</t>
        </is>
      </c>
      <c r="D577" s="0" t="inlineStr">
        <is>
          <t>'141288</t>
        </is>
      </c>
      <c r="E577" s="0" t="inlineStr">
        <is>
          <t>DRK DEWY M NY:141288Z-12PK</t>
        </is>
      </c>
      <c r="F577" s="0" t="inlineStr">
        <is>
          <t>'817141288996</t>
        </is>
      </c>
      <c r="G577" s="0" t="inlineStr">
        <is>
          <t>MENS</t>
        </is>
      </c>
      <c r="H577" s="0" t="inlineStr">
        <is>
          <t>12 PACK</t>
        </is>
      </c>
      <c r="I577" s="0">
        <v>340.7</v>
      </c>
      <c r="J577" s="0">
        <v>0</v>
      </c>
    </row>
    <row r="578" spans="1:10" customHeight="0">
      <c r="A578" s="0">
        <f>HYPERLINK("https://dl.dropboxusercontent.com/scl/fi/pk6uoc3zfwqsj3j6xg084/virtual-garygrey-v01f.jpg?rlkey=q6cxaa5kp848nk5bzv64hg6yw&amp;dl=0","Click to download Image")</f>
      </c>
      <c r="C578" s="0" t="inlineStr">
        <is>
          <t>Gary Men's Sweatpants</t>
        </is>
      </c>
      <c r="D578" s="0" t="inlineStr">
        <is>
          <t>'141296</t>
        </is>
      </c>
      <c r="E578" s="0" t="inlineStr">
        <is>
          <t>DRK GARY M GY:141296A-S</t>
        </is>
      </c>
      <c r="F578" s="0" t="inlineStr">
        <is>
          <t>'817141296014</t>
        </is>
      </c>
      <c r="G578" s="0" t="inlineStr">
        <is>
          <t>MENS</t>
        </is>
      </c>
      <c r="H578" s="0" t="inlineStr">
        <is>
          <t>S</t>
        </is>
      </c>
      <c r="I578" s="0">
        <v>39.99</v>
      </c>
      <c r="J578" s="0">
        <v>6</v>
      </c>
    </row>
    <row r="579" spans="1:10" customHeight="0">
      <c r="A579" s="0">
        <f>HYPERLINK("https://dl.dropboxusercontent.com/scl/fi/pk6uoc3zfwqsj3j6xg084/virtual-garygrey-v01f.jpg?rlkey=q6cxaa5kp848nk5bzv64hg6yw&amp;dl=0","Click to download Image")</f>
      </c>
      <c r="C579" s="0" t="inlineStr">
        <is>
          <t>Gary Men's Sweatpants</t>
        </is>
      </c>
      <c r="D579" s="0" t="inlineStr">
        <is>
          <t>'141296</t>
        </is>
      </c>
      <c r="E579" s="0" t="inlineStr">
        <is>
          <t>DRK GARY M GY:141296B-M</t>
        </is>
      </c>
      <c r="F579" s="0" t="inlineStr">
        <is>
          <t>'817141296021</t>
        </is>
      </c>
      <c r="G579" s="0" t="inlineStr">
        <is>
          <t>MENS</t>
        </is>
      </c>
      <c r="H579" s="0" t="inlineStr">
        <is>
          <t>M</t>
        </is>
      </c>
      <c r="I579" s="0">
        <v>39.99</v>
      </c>
      <c r="J579" s="0">
        <v>11</v>
      </c>
    </row>
    <row r="580" spans="1:10" customHeight="0">
      <c r="A580" s="0">
        <f>HYPERLINK("https://dl.dropboxusercontent.com/scl/fi/pk6uoc3zfwqsj3j6xg084/virtual-garygrey-v01f.jpg?rlkey=q6cxaa5kp848nk5bzv64hg6yw&amp;dl=0","Click to download Image")</f>
      </c>
      <c r="C580" s="0" t="inlineStr">
        <is>
          <t>Gary Men's Sweatpants</t>
        </is>
      </c>
      <c r="D580" s="0" t="inlineStr">
        <is>
          <t>'141296</t>
        </is>
      </c>
      <c r="E580" s="0" t="inlineStr">
        <is>
          <t>DRK GARY M GY:141296C-L</t>
        </is>
      </c>
      <c r="F580" s="0" t="inlineStr">
        <is>
          <t>'817141296038</t>
        </is>
      </c>
      <c r="G580" s="0" t="inlineStr">
        <is>
          <t>MENS</t>
        </is>
      </c>
      <c r="H580" s="0" t="inlineStr">
        <is>
          <t>L</t>
        </is>
      </c>
      <c r="I580" s="0">
        <v>39.99</v>
      </c>
      <c r="J580" s="0">
        <v>15</v>
      </c>
    </row>
    <row r="581" spans="1:10" customHeight="0">
      <c r="A581" s="0">
        <f>HYPERLINK("https://dl.dropboxusercontent.com/scl/fi/pk6uoc3zfwqsj3j6xg084/virtual-garygrey-v01f.jpg?rlkey=q6cxaa5kp848nk5bzv64hg6yw&amp;dl=0","Click to download Image")</f>
      </c>
      <c r="C581" s="0" t="inlineStr">
        <is>
          <t>Gary Men's Sweatpants</t>
        </is>
      </c>
      <c r="D581" s="0" t="inlineStr">
        <is>
          <t>'141296</t>
        </is>
      </c>
      <c r="E581" s="0" t="inlineStr">
        <is>
          <t>DRK GARY M GY:141296D-XL</t>
        </is>
      </c>
      <c r="F581" s="0" t="inlineStr">
        <is>
          <t>'817141296045</t>
        </is>
      </c>
      <c r="G581" s="0" t="inlineStr">
        <is>
          <t>MENS</t>
        </is>
      </c>
      <c r="H581" s="0" t="inlineStr">
        <is>
          <t>XL</t>
        </is>
      </c>
      <c r="I581" s="0">
        <v>39.99</v>
      </c>
      <c r="J581" s="0">
        <v>18</v>
      </c>
    </row>
    <row r="582" spans="1:10" customHeight="0">
      <c r="A582" s="0">
        <f>HYPERLINK("https://dl.dropboxusercontent.com/scl/fi/pk6uoc3zfwqsj3j6xg084/virtual-garygrey-v01f.jpg?rlkey=q6cxaa5kp848nk5bzv64hg6yw&amp;dl=0","Click to download Image")</f>
      </c>
      <c r="C582" s="0" t="inlineStr">
        <is>
          <t>Gary Men's Sweatpants</t>
        </is>
      </c>
      <c r="D582" s="0" t="inlineStr">
        <is>
          <t>'141296</t>
        </is>
      </c>
      <c r="E582" s="0" t="inlineStr">
        <is>
          <t>DRK GARY M GY:141296E-2XL</t>
        </is>
      </c>
      <c r="F582" s="0" t="inlineStr">
        <is>
          <t>'817141296052</t>
        </is>
      </c>
      <c r="G582" s="0" t="inlineStr">
        <is>
          <t>MENS</t>
        </is>
      </c>
      <c r="H582" s="0" t="inlineStr">
        <is>
          <t>2XL</t>
        </is>
      </c>
      <c r="I582" s="0">
        <v>47.99</v>
      </c>
      <c r="J582" s="0">
        <v>12</v>
      </c>
    </row>
    <row r="583" spans="1:10" customHeight="0">
      <c r="A583" s="0">
        <f>HYPERLINK("https://dl.dropboxusercontent.com/scl/fi/pk6uoc3zfwqsj3j6xg084/virtual-garygrey-v01f.jpg?rlkey=q6cxaa5kp848nk5bzv64hg6yw&amp;dl=0","Click to download Image")</f>
      </c>
      <c r="C583" s="0" t="inlineStr">
        <is>
          <t>Gary Men's Sweatpants</t>
        </is>
      </c>
      <c r="D583" s="0" t="inlineStr">
        <is>
          <t>'141296</t>
        </is>
      </c>
      <c r="E583" s="0" t="inlineStr">
        <is>
          <t>DRK GARY M GY:141296F-3XL</t>
        </is>
      </c>
      <c r="F583" s="0" t="inlineStr">
        <is>
          <t>'817141296069</t>
        </is>
      </c>
      <c r="G583" s="0" t="inlineStr">
        <is>
          <t>MENS</t>
        </is>
      </c>
      <c r="H583" s="0" t="inlineStr">
        <is>
          <t>3XL</t>
        </is>
      </c>
      <c r="I583" s="0">
        <v>47.99</v>
      </c>
      <c r="J583" s="0">
        <v>6</v>
      </c>
    </row>
    <row r="584" spans="1:10" customHeight="0">
      <c r="A584" s="0">
        <f>HYPERLINK("https://dl.dropboxusercontent.com/scl/fi/pk6uoc3zfwqsj3j6xg084/virtual-garygrey-v01f.jpg?rlkey=q6cxaa5kp848nk5bzv64hg6yw&amp;dl=0","Click to download Image")</f>
      </c>
      <c r="C584" s="0" t="inlineStr">
        <is>
          <t>Gary Men's Sweatpants</t>
        </is>
      </c>
      <c r="D584" s="0" t="inlineStr">
        <is>
          <t>'141296</t>
        </is>
      </c>
      <c r="E584" s="0" t="inlineStr">
        <is>
          <t>DRK GARY M GY:141296Z-12PK</t>
        </is>
      </c>
      <c r="F584" s="0" t="inlineStr">
        <is>
          <t>'817141296991</t>
        </is>
      </c>
      <c r="G584" s="0" t="inlineStr">
        <is>
          <t>MENS</t>
        </is>
      </c>
      <c r="H584" s="0" t="inlineStr">
        <is>
          <t>12 PACK</t>
        </is>
      </c>
      <c r="I584" s="0">
        <v>388.7</v>
      </c>
      <c r="J584" s="0">
        <v>0</v>
      </c>
    </row>
    <row r="585" spans="1:10" customHeight="0">
      <c r="A585" s="0">
        <f>HYPERLINK("https://dl.dropboxusercontent.com/scl/fi/u5uemtxtuyqyog450rnly/kinsley34200.jpg?rlkey=y7yvi9e15wpakrwufzb407xxx&amp;dl=0","Click to download Image")</f>
      </c>
      <c r="B585" s="0">
        <f>HYPERLINK("https://dl.dropboxusercontent.com/scl/fi/w4gcvha54djy47kfp7ulk/womens-pullover-size-chartskinsley.jpg?rlkey=nxisakkvztxedjoxrucxcmdok&amp;dl=0","Click to download SizeChart")</f>
      </c>
      <c r="C585" s="0" t="inlineStr">
        <is>
          <t>Kinsley Women's Sherpa Pullover</t>
        </is>
      </c>
      <c r="D585" s="0" t="inlineStr">
        <is>
          <t>'130687</t>
        </is>
      </c>
      <c r="E585" s="0" t="inlineStr">
        <is>
          <t>DRK KINSLE W FB:130687A-S</t>
        </is>
      </c>
      <c r="F585" s="0" t="inlineStr">
        <is>
          <t>'817130687045</t>
        </is>
      </c>
      <c r="G585" s="0" t="inlineStr">
        <is>
          <t>WOMENS</t>
        </is>
      </c>
      <c r="H585" s="0" t="inlineStr">
        <is>
          <t>S</t>
        </is>
      </c>
      <c r="I585" s="0">
        <v>59.99</v>
      </c>
      <c r="J585" s="0">
        <v>10</v>
      </c>
    </row>
    <row r="586" spans="1:10" customHeight="0">
      <c r="A586" s="0">
        <f>HYPERLINK("https://dl.dropboxusercontent.com/scl/fi/u5uemtxtuyqyog450rnly/kinsley34200.jpg?rlkey=y7yvi9e15wpakrwufzb407xxx&amp;dl=0","Click to download Image")</f>
      </c>
      <c r="B586" s="0">
        <f>HYPERLINK("https://dl.dropboxusercontent.com/scl/fi/w4gcvha54djy47kfp7ulk/womens-pullover-size-chartskinsley.jpg?rlkey=nxisakkvztxedjoxrucxcmdok&amp;dl=0","Click to download SizeChart")</f>
      </c>
      <c r="C586" s="0" t="inlineStr">
        <is>
          <t>Kinsley Women's Sherpa Pullover</t>
        </is>
      </c>
      <c r="D586" s="0" t="inlineStr">
        <is>
          <t>'130687</t>
        </is>
      </c>
      <c r="E586" s="0" t="inlineStr">
        <is>
          <t>DRK KINSLE W FB:130687B-M</t>
        </is>
      </c>
      <c r="F586" s="0" t="inlineStr">
        <is>
          <t>'817130687052</t>
        </is>
      </c>
      <c r="G586" s="0" t="inlineStr">
        <is>
          <t>WOMENS</t>
        </is>
      </c>
      <c r="H586" s="0" t="inlineStr">
        <is>
          <t>M</t>
        </is>
      </c>
      <c r="I586" s="0">
        <v>59.99</v>
      </c>
      <c r="J586" s="0">
        <v>10</v>
      </c>
    </row>
    <row r="587" spans="1:10" customHeight="0">
      <c r="A587" s="0">
        <f>HYPERLINK("https://dl.dropboxusercontent.com/scl/fi/u5uemtxtuyqyog450rnly/kinsley34200.jpg?rlkey=y7yvi9e15wpakrwufzb407xxx&amp;dl=0","Click to download Image")</f>
      </c>
      <c r="B587" s="0">
        <f>HYPERLINK("https://dl.dropboxusercontent.com/scl/fi/w4gcvha54djy47kfp7ulk/womens-pullover-size-chartskinsley.jpg?rlkey=nxisakkvztxedjoxrucxcmdok&amp;dl=0","Click to download SizeChart")</f>
      </c>
      <c r="C587" s="0" t="inlineStr">
        <is>
          <t>Kinsley Women's Sherpa Pullover</t>
        </is>
      </c>
      <c r="D587" s="0" t="inlineStr">
        <is>
          <t>'130687</t>
        </is>
      </c>
      <c r="E587" s="0" t="inlineStr">
        <is>
          <t>DRK KINSLE W FB:130687C-L</t>
        </is>
      </c>
      <c r="F587" s="0" t="inlineStr">
        <is>
          <t>'817130687069</t>
        </is>
      </c>
      <c r="G587" s="0" t="inlineStr">
        <is>
          <t>WOMENS</t>
        </is>
      </c>
      <c r="H587" s="0" t="inlineStr">
        <is>
          <t>L</t>
        </is>
      </c>
      <c r="I587" s="0">
        <v>59.99</v>
      </c>
      <c r="J587" s="0">
        <v>9</v>
      </c>
    </row>
    <row r="588" spans="1:10" customHeight="0">
      <c r="A588" s="0">
        <f>HYPERLINK("https://dl.dropboxusercontent.com/scl/fi/u5uemtxtuyqyog450rnly/kinsley34200.jpg?rlkey=y7yvi9e15wpakrwufzb407xxx&amp;dl=0","Click to download Image")</f>
      </c>
      <c r="B588" s="0">
        <f>HYPERLINK("https://dl.dropboxusercontent.com/scl/fi/w4gcvha54djy47kfp7ulk/womens-pullover-size-chartskinsley.jpg?rlkey=nxisakkvztxedjoxrucxcmdok&amp;dl=0","Click to download SizeChart")</f>
      </c>
      <c r="C588" s="0" t="inlineStr">
        <is>
          <t>Kinsley Women's Sherpa Pullover</t>
        </is>
      </c>
      <c r="D588" s="0" t="inlineStr">
        <is>
          <t>'130687</t>
        </is>
      </c>
      <c r="E588" s="0" t="inlineStr">
        <is>
          <t>DRK KINSLE W FB:130687D-XL</t>
        </is>
      </c>
      <c r="F588" s="0" t="inlineStr">
        <is>
          <t>'817130687076</t>
        </is>
      </c>
      <c r="G588" s="0" t="inlineStr">
        <is>
          <t>WOMENS</t>
        </is>
      </c>
      <c r="H588" s="0" t="inlineStr">
        <is>
          <t>XL</t>
        </is>
      </c>
      <c r="I588" s="0">
        <v>59.99</v>
      </c>
      <c r="J588" s="0">
        <v>9</v>
      </c>
    </row>
    <row r="589" spans="1:10" customHeight="0">
      <c r="A589" s="0">
        <f>HYPERLINK("https://dl.dropboxusercontent.com/scl/fi/u5uemtxtuyqyog450rnly/kinsley34200.jpg?rlkey=y7yvi9e15wpakrwufzb407xxx&amp;dl=0","Click to download Image")</f>
      </c>
      <c r="B589" s="0">
        <f>HYPERLINK("https://dl.dropboxusercontent.com/scl/fi/w4gcvha54djy47kfp7ulk/womens-pullover-size-chartskinsley.jpg?rlkey=nxisakkvztxedjoxrucxcmdok&amp;dl=0","Click to download SizeChart")</f>
      </c>
      <c r="C589" s="0" t="inlineStr">
        <is>
          <t>Kinsley Women's Sherpa Pullover</t>
        </is>
      </c>
      <c r="D589" s="0" t="inlineStr">
        <is>
          <t>'130687</t>
        </is>
      </c>
      <c r="E589" s="0" t="inlineStr">
        <is>
          <t>DRK KINSLE W FB:130687E-2XL</t>
        </is>
      </c>
      <c r="F589" s="0" t="inlineStr">
        <is>
          <t>'817130687083</t>
        </is>
      </c>
      <c r="G589" s="0" t="inlineStr">
        <is>
          <t>WOMENS</t>
        </is>
      </c>
      <c r="H589" s="0" t="inlineStr">
        <is>
          <t>2XL</t>
        </is>
      </c>
      <c r="I589" s="0">
        <v>59.99</v>
      </c>
      <c r="J589" s="0">
        <v>3</v>
      </c>
    </row>
    <row r="590" spans="1:10" customHeight="0">
      <c r="A590" s="0">
        <f>HYPERLINK("https://dl.dropboxusercontent.com/scl/fi/u5uemtxtuyqyog450rnly/kinsley34200.jpg?rlkey=y7yvi9e15wpakrwufzb407xxx&amp;dl=0","Click to download Image")</f>
      </c>
      <c r="B590" s="0">
        <f>HYPERLINK("https://dl.dropboxusercontent.com/scl/fi/w4gcvha54djy47kfp7ulk/womens-pullover-size-chartskinsley.jpg?rlkey=nxisakkvztxedjoxrucxcmdok&amp;dl=0","Click to download SizeChart")</f>
      </c>
      <c r="C590" s="0" t="inlineStr">
        <is>
          <t>Kinsley Women's Sherpa Pullover</t>
        </is>
      </c>
      <c r="D590" s="0" t="inlineStr">
        <is>
          <t>'130687</t>
        </is>
      </c>
      <c r="E590" s="0" t="inlineStr">
        <is>
          <t>DRK KINSLE W FB:130687F-3XL</t>
        </is>
      </c>
      <c r="F590" s="0" t="inlineStr">
        <is>
          <t>'817130687090</t>
        </is>
      </c>
      <c r="G590" s="0" t="inlineStr">
        <is>
          <t>WOMENS</t>
        </is>
      </c>
      <c r="H590" s="0" t="inlineStr">
        <is>
          <t>3XL</t>
        </is>
      </c>
      <c r="I590" s="0">
        <v>59.99</v>
      </c>
      <c r="J590" s="0">
        <v>2</v>
      </c>
    </row>
    <row r="591" spans="1:10" customHeight="0">
      <c r="A591" s="0">
        <f>HYPERLINK("https://dl.dropboxusercontent.com/scl/fi/u5uemtxtuyqyog450rnly/kinsley34200.jpg?rlkey=y7yvi9e15wpakrwufzb407xxx&amp;dl=0","Click to download Image")</f>
      </c>
      <c r="B591" s="0">
        <f>HYPERLINK("https://dl.dropboxusercontent.com/scl/fi/w4gcvha54djy47kfp7ulk/womens-pullover-size-chartskinsley.jpg?rlkey=nxisakkvztxedjoxrucxcmdok&amp;dl=0","Click to download SizeChart")</f>
      </c>
      <c r="C591" s="0" t="inlineStr">
        <is>
          <t>Kinsley Women's Sherpa Pullover</t>
        </is>
      </c>
      <c r="D591" s="0" t="inlineStr">
        <is>
          <t>'130687</t>
        </is>
      </c>
      <c r="E591" s="0" t="inlineStr">
        <is>
          <t>DRK KINSLE W FB:130687Z-12PK</t>
        </is>
      </c>
      <c r="F591" s="0" t="inlineStr">
        <is>
          <t>'817130687991</t>
        </is>
      </c>
      <c r="G591" s="0" t="inlineStr">
        <is>
          <t>WOMENS</t>
        </is>
      </c>
      <c r="H591" s="0" t="inlineStr">
        <is>
          <t>12 PACK</t>
        </is>
      </c>
      <c r="I591" s="0">
        <v>576</v>
      </c>
      <c r="J591" s="0">
        <v>0</v>
      </c>
    </row>
    <row r="592" spans="1:10" customHeight="0">
      <c r="A592" s="0">
        <f>HYPERLINK("https://dl.dropboxusercontent.com/scl/fi/wvsxn5xar3a2za36mnqoe/112370af05160.jpg?rlkey=mesor7nzocf3gjmgdu2fxbuad&amp;dl=0","Click to download Image")</f>
      </c>
      <c r="B592" s="0">
        <f>HYPERLINK("https://dl.dropboxusercontent.com/scl/fi/owxe2bjitrnbuj8kklvld/mens-t-shirt-size-chartsrenton.jpg?rlkey=vflzitryrvt08f6708kvyg8rf&amp;dl=0","Click to download SizeChart")</f>
      </c>
      <c r="C592" s="0" t="inlineStr">
        <is>
          <t>Renton Men's Performance T-Shirt</t>
        </is>
      </c>
      <c r="D592" s="0" t="inlineStr">
        <is>
          <t>'127849</t>
        </is>
      </c>
      <c r="E592" s="0" t="inlineStr">
        <is>
          <t>DRK M RENTON GY RL:127849A-S</t>
        </is>
      </c>
      <c r="F592" s="0" t="inlineStr">
        <is>
          <t>'817127849043</t>
        </is>
      </c>
      <c r="G592" s="0" t="inlineStr">
        <is>
          <t>MENS</t>
        </is>
      </c>
      <c r="H592" s="0" t="inlineStr">
        <is>
          <t>S</t>
        </is>
      </c>
      <c r="I592" s="0">
        <v>29.99</v>
      </c>
      <c r="J592" s="0">
        <v>3</v>
      </c>
    </row>
    <row r="593" spans="1:10" customHeight="0">
      <c r="A593" s="0">
        <f>HYPERLINK("https://dl.dropboxusercontent.com/scl/fi/wvsxn5xar3a2za36mnqoe/112370af05160.jpg?rlkey=mesor7nzocf3gjmgdu2fxbuad&amp;dl=0","Click to download Image")</f>
      </c>
      <c r="B593" s="0">
        <f>HYPERLINK("https://dl.dropboxusercontent.com/scl/fi/owxe2bjitrnbuj8kklvld/mens-t-shirt-size-chartsrenton.jpg?rlkey=vflzitryrvt08f6708kvyg8rf&amp;dl=0","Click to download SizeChart")</f>
      </c>
      <c r="C593" s="0" t="inlineStr">
        <is>
          <t>Renton Men's Performance T-Shirt</t>
        </is>
      </c>
      <c r="D593" s="0" t="inlineStr">
        <is>
          <t>'127849</t>
        </is>
      </c>
      <c r="E593" s="0" t="inlineStr">
        <is>
          <t>DRK M RENTON GY RL:127849B-M</t>
        </is>
      </c>
      <c r="F593" s="0" t="inlineStr">
        <is>
          <t>'817127849050</t>
        </is>
      </c>
      <c r="G593" s="0" t="inlineStr">
        <is>
          <t>MENS</t>
        </is>
      </c>
      <c r="H593" s="0" t="inlineStr">
        <is>
          <t>M</t>
        </is>
      </c>
      <c r="I593" s="0">
        <v>29.99</v>
      </c>
      <c r="J593" s="0">
        <v>4</v>
      </c>
    </row>
    <row r="594" spans="1:10" customHeight="0">
      <c r="A594" s="0">
        <f>HYPERLINK("https://dl.dropboxusercontent.com/scl/fi/wvsxn5xar3a2za36mnqoe/112370af05160.jpg?rlkey=mesor7nzocf3gjmgdu2fxbuad&amp;dl=0","Click to download Image")</f>
      </c>
      <c r="B594" s="0">
        <f>HYPERLINK("https://dl.dropboxusercontent.com/scl/fi/owxe2bjitrnbuj8kklvld/mens-t-shirt-size-chartsrenton.jpg?rlkey=vflzitryrvt08f6708kvyg8rf&amp;dl=0","Click to download SizeChart")</f>
      </c>
      <c r="C594" s="0" t="inlineStr">
        <is>
          <t>Renton Men's Performance T-Shirt</t>
        </is>
      </c>
      <c r="D594" s="0" t="inlineStr">
        <is>
          <t>'127849</t>
        </is>
      </c>
      <c r="E594" s="0" t="inlineStr">
        <is>
          <t>DRK M RENTON GY RL:127849C-L</t>
        </is>
      </c>
      <c r="F594" s="0" t="inlineStr">
        <is>
          <t>'817127849067</t>
        </is>
      </c>
      <c r="G594" s="0" t="inlineStr">
        <is>
          <t>MENS</t>
        </is>
      </c>
      <c r="H594" s="0" t="inlineStr">
        <is>
          <t>L</t>
        </is>
      </c>
      <c r="I594" s="0">
        <v>29.99</v>
      </c>
      <c r="J594" s="0">
        <v>5</v>
      </c>
    </row>
    <row r="595" spans="1:10" customHeight="0">
      <c r="A595" s="0">
        <f>HYPERLINK("https://dl.dropboxusercontent.com/scl/fi/wvsxn5xar3a2za36mnqoe/112370af05160.jpg?rlkey=mesor7nzocf3gjmgdu2fxbuad&amp;dl=0","Click to download Image")</f>
      </c>
      <c r="B595" s="0">
        <f>HYPERLINK("https://dl.dropboxusercontent.com/scl/fi/owxe2bjitrnbuj8kklvld/mens-t-shirt-size-chartsrenton.jpg?rlkey=vflzitryrvt08f6708kvyg8rf&amp;dl=0","Click to download SizeChart")</f>
      </c>
      <c r="C595" s="0" t="inlineStr">
        <is>
          <t>Renton Men's Performance T-Shirt</t>
        </is>
      </c>
      <c r="D595" s="0" t="inlineStr">
        <is>
          <t>'127849</t>
        </is>
      </c>
      <c r="E595" s="0" t="inlineStr">
        <is>
          <t>DRK M RENTON GY RL:127849D-XL</t>
        </is>
      </c>
      <c r="F595" s="0" t="inlineStr">
        <is>
          <t>'817127849074</t>
        </is>
      </c>
      <c r="G595" s="0" t="inlineStr">
        <is>
          <t>MENS</t>
        </is>
      </c>
      <c r="H595" s="0" t="inlineStr">
        <is>
          <t>XL</t>
        </is>
      </c>
      <c r="I595" s="0">
        <v>29.99</v>
      </c>
      <c r="J595" s="0">
        <v>12</v>
      </c>
    </row>
    <row r="596" spans="1:10" customHeight="0">
      <c r="A596" s="0">
        <f>HYPERLINK("https://dl.dropboxusercontent.com/scl/fi/wvsxn5xar3a2za36mnqoe/112370af05160.jpg?rlkey=mesor7nzocf3gjmgdu2fxbuad&amp;dl=0","Click to download Image")</f>
      </c>
      <c r="B596" s="0">
        <f>HYPERLINK("https://dl.dropboxusercontent.com/scl/fi/owxe2bjitrnbuj8kklvld/mens-t-shirt-size-chartsrenton.jpg?rlkey=vflzitryrvt08f6708kvyg8rf&amp;dl=0","Click to download SizeChart")</f>
      </c>
      <c r="C596" s="0" t="inlineStr">
        <is>
          <t>Renton Men's Performance T-Shirt</t>
        </is>
      </c>
      <c r="D596" s="0" t="inlineStr">
        <is>
          <t>'127849</t>
        </is>
      </c>
      <c r="E596" s="0" t="inlineStr">
        <is>
          <t>DRK M RENTON GY RL:127849E-2XL</t>
        </is>
      </c>
      <c r="F596" s="0" t="inlineStr">
        <is>
          <t>'817127849081</t>
        </is>
      </c>
      <c r="G596" s="0" t="inlineStr">
        <is>
          <t>MENS</t>
        </is>
      </c>
      <c r="H596" s="0" t="inlineStr">
        <is>
          <t>2XL</t>
        </is>
      </c>
      <c r="I596" s="0">
        <v>31.99</v>
      </c>
      <c r="J596" s="0">
        <v>8</v>
      </c>
    </row>
    <row r="597" spans="1:10" customHeight="0">
      <c r="A597" s="0">
        <f>HYPERLINK("https://dl.dropboxusercontent.com/scl/fi/wvsxn5xar3a2za36mnqoe/112370af05160.jpg?rlkey=mesor7nzocf3gjmgdu2fxbuad&amp;dl=0","Click to download Image")</f>
      </c>
      <c r="B597" s="0">
        <f>HYPERLINK("https://dl.dropboxusercontent.com/scl/fi/owxe2bjitrnbuj8kklvld/mens-t-shirt-size-chartsrenton.jpg?rlkey=vflzitryrvt08f6708kvyg8rf&amp;dl=0","Click to download SizeChart")</f>
      </c>
      <c r="C597" s="0" t="inlineStr">
        <is>
          <t>Renton Men's Performance T-Shirt</t>
        </is>
      </c>
      <c r="D597" s="0" t="inlineStr">
        <is>
          <t>'127849</t>
        </is>
      </c>
      <c r="E597" s="0" t="inlineStr">
        <is>
          <t>DRK M RENTON GY RL:127849F-3XL</t>
        </is>
      </c>
      <c r="F597" s="0" t="inlineStr">
        <is>
          <t>'817127849098</t>
        </is>
      </c>
      <c r="G597" s="0" t="inlineStr">
        <is>
          <t>MENS</t>
        </is>
      </c>
      <c r="H597" s="0" t="inlineStr">
        <is>
          <t>3XL</t>
        </is>
      </c>
      <c r="I597" s="0">
        <v>31.99</v>
      </c>
      <c r="J597" s="0">
        <v>3</v>
      </c>
    </row>
    <row r="598" spans="1:10" customHeight="0">
      <c r="A598" s="0">
        <f>HYPERLINK("https://dl.dropboxusercontent.com/scl/fi/wvsxn5xar3a2za36mnqoe/112370af05160.jpg?rlkey=mesor7nzocf3gjmgdu2fxbuad&amp;dl=0","Click to download Image")</f>
      </c>
      <c r="B598" s="0">
        <f>HYPERLINK("https://dl.dropboxusercontent.com/scl/fi/owxe2bjitrnbuj8kklvld/mens-t-shirt-size-chartsrenton.jpg?rlkey=vflzitryrvt08f6708kvyg8rf&amp;dl=0","Click to download SizeChart")</f>
      </c>
      <c r="C598" s="0" t="inlineStr">
        <is>
          <t>Renton Men's Performance T-Shirt</t>
        </is>
      </c>
      <c r="D598" s="0" t="inlineStr">
        <is>
          <t>'127849</t>
        </is>
      </c>
      <c r="E598" s="0" t="inlineStr">
        <is>
          <t>DRK M RENTON GY RL:127849Z-12PK</t>
        </is>
      </c>
      <c r="F598" s="0" t="inlineStr">
        <is>
          <t>'817127849999</t>
        </is>
      </c>
      <c r="G598" s="0" t="inlineStr">
        <is>
          <t>MENS</t>
        </is>
      </c>
      <c r="H598" s="0" t="inlineStr">
        <is>
          <t>12 PACK</t>
        </is>
      </c>
      <c r="I598" s="0">
        <v>341.88</v>
      </c>
      <c r="J598" s="0">
        <v>0</v>
      </c>
    </row>
    <row r="599" spans="1:10" customHeight="0">
      <c r="A599" s="0">
        <f>HYPERLINK("https://dl.dropboxusercontent.com/scl/fi/lsu4im9bamuyyoxcdh85c/drakebeverlypresentation-0200118.jpg?rlkey=6heaxkgfn0zhlefh5rnsk0gh6&amp;dl=0","Click to download Image")</f>
      </c>
      <c r="B599" s="0">
        <f>HYPERLINK("https://dl.dropboxusercontent.com/scl/fi/jsrh9vc97bezmns8i6476/womens-polo-size-chartsbeverly.jpg?rlkey=ko9f2dhg89u13wcitzl6tgih7&amp;dl=0","Click to download SizeChart")</f>
      </c>
      <c r="C599" s="0" t="inlineStr">
        <is>
          <t>Beverly Women's Performance Polo</t>
        </is>
      </c>
      <c r="D599" s="0" t="inlineStr">
        <is>
          <t>'127851</t>
        </is>
      </c>
      <c r="E599" s="0" t="inlineStr">
        <is>
          <t>DRK W BEVERL BK:127851A-S</t>
        </is>
      </c>
      <c r="F599" s="0" t="inlineStr">
        <is>
          <t>'817127851046</t>
        </is>
      </c>
      <c r="G599" s="0" t="inlineStr">
        <is>
          <t>WOMENS</t>
        </is>
      </c>
      <c r="H599" s="0" t="inlineStr">
        <is>
          <t>S</t>
        </is>
      </c>
      <c r="I599" s="0">
        <v>39.99</v>
      </c>
      <c r="J599" s="0">
        <v>1</v>
      </c>
    </row>
    <row r="600" spans="1:10" customHeight="0">
      <c r="A600" s="0">
        <f>HYPERLINK("https://dl.dropboxusercontent.com/scl/fi/lsu4im9bamuyyoxcdh85c/drakebeverlypresentation-0200118.jpg?rlkey=6heaxkgfn0zhlefh5rnsk0gh6&amp;dl=0","Click to download Image")</f>
      </c>
      <c r="B600" s="0">
        <f>HYPERLINK("https://dl.dropboxusercontent.com/scl/fi/jsrh9vc97bezmns8i6476/womens-polo-size-chartsbeverly.jpg?rlkey=ko9f2dhg89u13wcitzl6tgih7&amp;dl=0","Click to download SizeChart")</f>
      </c>
      <c r="C600" s="0" t="inlineStr">
        <is>
          <t>Beverly Women's Performance Polo</t>
        </is>
      </c>
      <c r="D600" s="0" t="inlineStr">
        <is>
          <t>'127851</t>
        </is>
      </c>
      <c r="E600" s="0" t="inlineStr">
        <is>
          <t>DRK W BEVERL BK:127851B-M</t>
        </is>
      </c>
      <c r="F600" s="0" t="inlineStr">
        <is>
          <t>'817127851053</t>
        </is>
      </c>
      <c r="G600" s="0" t="inlineStr">
        <is>
          <t>WOMENS</t>
        </is>
      </c>
      <c r="H600" s="0" t="inlineStr">
        <is>
          <t>M</t>
        </is>
      </c>
      <c r="I600" s="0">
        <v>39.99</v>
      </c>
      <c r="J600" s="0">
        <v>4</v>
      </c>
    </row>
    <row r="601" spans="1:10" customHeight="0">
      <c r="A601" s="0">
        <f>HYPERLINK("https://dl.dropboxusercontent.com/scl/fi/lsu4im9bamuyyoxcdh85c/drakebeverlypresentation-0200118.jpg?rlkey=6heaxkgfn0zhlefh5rnsk0gh6&amp;dl=0","Click to download Image")</f>
      </c>
      <c r="B601" s="0">
        <f>HYPERLINK("https://dl.dropboxusercontent.com/scl/fi/jsrh9vc97bezmns8i6476/womens-polo-size-chartsbeverly.jpg?rlkey=ko9f2dhg89u13wcitzl6tgih7&amp;dl=0","Click to download SizeChart")</f>
      </c>
      <c r="C601" s="0" t="inlineStr">
        <is>
          <t>Beverly Women's Performance Polo</t>
        </is>
      </c>
      <c r="D601" s="0" t="inlineStr">
        <is>
          <t>'127851</t>
        </is>
      </c>
      <c r="E601" s="0" t="inlineStr">
        <is>
          <t>DRK W BEVERL BK:127851C-L</t>
        </is>
      </c>
      <c r="F601" s="0" t="inlineStr">
        <is>
          <t>'817127851060</t>
        </is>
      </c>
      <c r="G601" s="0" t="inlineStr">
        <is>
          <t>WOMENS</t>
        </is>
      </c>
      <c r="H601" s="0" t="inlineStr">
        <is>
          <t>L</t>
        </is>
      </c>
      <c r="I601" s="0">
        <v>39.99</v>
      </c>
      <c r="J601" s="0">
        <v>3</v>
      </c>
    </row>
    <row r="602" spans="1:10" customHeight="0">
      <c r="A602" s="0">
        <f>HYPERLINK("https://dl.dropboxusercontent.com/scl/fi/lsu4im9bamuyyoxcdh85c/drakebeverlypresentation-0200118.jpg?rlkey=6heaxkgfn0zhlefh5rnsk0gh6&amp;dl=0","Click to download Image")</f>
      </c>
      <c r="B602" s="0">
        <f>HYPERLINK("https://dl.dropboxusercontent.com/scl/fi/jsrh9vc97bezmns8i6476/womens-polo-size-chartsbeverly.jpg?rlkey=ko9f2dhg89u13wcitzl6tgih7&amp;dl=0","Click to download SizeChart")</f>
      </c>
      <c r="C602" s="0" t="inlineStr">
        <is>
          <t>Beverly Women's Performance Polo</t>
        </is>
      </c>
      <c r="D602" s="0" t="inlineStr">
        <is>
          <t>'127851</t>
        </is>
      </c>
      <c r="E602" s="0" t="inlineStr">
        <is>
          <t>DRK W BEVERL BK:127851D-XL</t>
        </is>
      </c>
      <c r="F602" s="0" t="inlineStr">
        <is>
          <t>'817127851077</t>
        </is>
      </c>
      <c r="G602" s="0" t="inlineStr">
        <is>
          <t>WOMENS</t>
        </is>
      </c>
      <c r="H602" s="0" t="inlineStr">
        <is>
          <t>XL</t>
        </is>
      </c>
      <c r="I602" s="0">
        <v>39.99</v>
      </c>
      <c r="J602" s="0">
        <v>3</v>
      </c>
    </row>
    <row r="603" spans="1:10" customHeight="0">
      <c r="A603" s="0">
        <f>HYPERLINK("https://dl.dropboxusercontent.com/scl/fi/lsu4im9bamuyyoxcdh85c/drakebeverlypresentation-0200118.jpg?rlkey=6heaxkgfn0zhlefh5rnsk0gh6&amp;dl=0","Click to download Image")</f>
      </c>
      <c r="B603" s="0">
        <f>HYPERLINK("https://dl.dropboxusercontent.com/scl/fi/jsrh9vc97bezmns8i6476/womens-polo-size-chartsbeverly.jpg?rlkey=ko9f2dhg89u13wcitzl6tgih7&amp;dl=0","Click to download SizeChart")</f>
      </c>
      <c r="C603" s="0" t="inlineStr">
        <is>
          <t>Beverly Women's Performance Polo</t>
        </is>
      </c>
      <c r="D603" s="0" t="inlineStr">
        <is>
          <t>'127851</t>
        </is>
      </c>
      <c r="E603" s="0" t="inlineStr">
        <is>
          <t>DRK W BEVERL BK:127851E-2XL</t>
        </is>
      </c>
      <c r="F603" s="0" t="inlineStr">
        <is>
          <t>'817127851084</t>
        </is>
      </c>
      <c r="G603" s="0" t="inlineStr">
        <is>
          <t>WOMENS</t>
        </is>
      </c>
      <c r="H603" s="0" t="inlineStr">
        <is>
          <t>2XL</t>
        </is>
      </c>
      <c r="I603" s="0">
        <v>55.99</v>
      </c>
      <c r="J603" s="0">
        <v>2</v>
      </c>
    </row>
    <row r="604" spans="1:10" customHeight="0">
      <c r="A604" s="0">
        <f>HYPERLINK("https://dl.dropboxusercontent.com/scl/fi/lsu4im9bamuyyoxcdh85c/drakebeverlypresentation-0200118.jpg?rlkey=6heaxkgfn0zhlefh5rnsk0gh6&amp;dl=0","Click to download Image")</f>
      </c>
      <c r="B604" s="0">
        <f>HYPERLINK("https://dl.dropboxusercontent.com/scl/fi/jsrh9vc97bezmns8i6476/womens-polo-size-chartsbeverly.jpg?rlkey=ko9f2dhg89u13wcitzl6tgih7&amp;dl=0","Click to download SizeChart")</f>
      </c>
      <c r="C604" s="0" t="inlineStr">
        <is>
          <t>Beverly Women's Performance Polo</t>
        </is>
      </c>
      <c r="D604" s="0" t="inlineStr">
        <is>
          <t>'127851</t>
        </is>
      </c>
      <c r="E604" s="0" t="inlineStr">
        <is>
          <t>DRK W BEVERL BK:127851F-3XL</t>
        </is>
      </c>
      <c r="F604" s="0" t="inlineStr">
        <is>
          <t>'817127851091</t>
        </is>
      </c>
      <c r="G604" s="0" t="inlineStr">
        <is>
          <t>WOMENS</t>
        </is>
      </c>
      <c r="H604" s="0" t="inlineStr">
        <is>
          <t>3XL</t>
        </is>
      </c>
      <c r="I604" s="0">
        <v>55.99</v>
      </c>
      <c r="J604" s="0">
        <v>1</v>
      </c>
    </row>
    <row r="605" spans="1:10" customHeight="0">
      <c r="A605" s="0">
        <f>HYPERLINK("https://dl.dropboxusercontent.com/scl/fi/t8jcv1s386t37t5gubhnw/vrtl-drk-brent-polo-bk-090123-v1-0251498-1.jpg?rlkey=n2blvivhft0qopy90tqqfuaer&amp;dl=0","Click to download Image")</f>
      </c>
      <c r="C605" s="0" t="inlineStr">
        <is>
          <t>Brent Men's Performance Polo</t>
        </is>
      </c>
      <c r="D605" s="0" t="inlineStr">
        <is>
          <t>'144252</t>
        </is>
      </c>
      <c r="E605" s="0" t="inlineStr">
        <is>
          <t>DRK BRENT M BK:144252A-S</t>
        </is>
      </c>
      <c r="F605" s="0" t="inlineStr">
        <is>
          <t>'817144252048</t>
        </is>
      </c>
      <c r="G605" s="0" t="inlineStr">
        <is>
          <t>MENS</t>
        </is>
      </c>
      <c r="H605" s="0" t="inlineStr">
        <is>
          <t>S</t>
        </is>
      </c>
      <c r="I605" s="0">
        <v>39.99</v>
      </c>
      <c r="J605" s="0">
        <v>2</v>
      </c>
    </row>
    <row r="606" spans="1:10" customHeight="0">
      <c r="A606" s="0">
        <f>HYPERLINK("https://dl.dropboxusercontent.com/scl/fi/t8jcv1s386t37t5gubhnw/vrtl-drk-brent-polo-bk-090123-v1-0251498-1.jpg?rlkey=n2blvivhft0qopy90tqqfuaer&amp;dl=0","Click to download Image")</f>
      </c>
      <c r="C606" s="0" t="inlineStr">
        <is>
          <t>Brent Men's Performance Polo</t>
        </is>
      </c>
      <c r="D606" s="0" t="inlineStr">
        <is>
          <t>'144252</t>
        </is>
      </c>
      <c r="E606" s="0" t="inlineStr">
        <is>
          <t>DRK BRENT M BK:144252B-M</t>
        </is>
      </c>
      <c r="F606" s="0" t="inlineStr">
        <is>
          <t>'817144252055</t>
        </is>
      </c>
      <c r="G606" s="0" t="inlineStr">
        <is>
          <t>MENS</t>
        </is>
      </c>
      <c r="H606" s="0" t="inlineStr">
        <is>
          <t>M</t>
        </is>
      </c>
      <c r="I606" s="0">
        <v>39.99</v>
      </c>
      <c r="J606" s="0">
        <v>0</v>
      </c>
    </row>
    <row r="607" spans="1:10" customHeight="0">
      <c r="A607" s="0">
        <f>HYPERLINK("https://dl.dropboxusercontent.com/scl/fi/t8jcv1s386t37t5gubhnw/vrtl-drk-brent-polo-bk-090123-v1-0251498-1.jpg?rlkey=n2blvivhft0qopy90tqqfuaer&amp;dl=0","Click to download Image")</f>
      </c>
      <c r="C607" s="0" t="inlineStr">
        <is>
          <t>Brent Men's Performance Polo</t>
        </is>
      </c>
      <c r="D607" s="0" t="inlineStr">
        <is>
          <t>'144252</t>
        </is>
      </c>
      <c r="E607" s="0" t="inlineStr">
        <is>
          <t>DRK BRENT M BK:144252C-L</t>
        </is>
      </c>
      <c r="F607" s="0" t="inlineStr">
        <is>
          <t>'817144252062</t>
        </is>
      </c>
      <c r="G607" s="0" t="inlineStr">
        <is>
          <t>MENS</t>
        </is>
      </c>
      <c r="H607" s="0" t="inlineStr">
        <is>
          <t>L</t>
        </is>
      </c>
      <c r="I607" s="0">
        <v>39.99</v>
      </c>
      <c r="J607" s="0">
        <v>5</v>
      </c>
    </row>
    <row r="608" spans="1:10" customHeight="0">
      <c r="A608" s="0">
        <f>HYPERLINK("https://dl.dropboxusercontent.com/scl/fi/t8jcv1s386t37t5gubhnw/vrtl-drk-brent-polo-bk-090123-v1-0251498-1.jpg?rlkey=n2blvivhft0qopy90tqqfuaer&amp;dl=0","Click to download Image")</f>
      </c>
      <c r="C608" s="0" t="inlineStr">
        <is>
          <t>Brent Men's Performance Polo</t>
        </is>
      </c>
      <c r="D608" s="0" t="inlineStr">
        <is>
          <t>'144252</t>
        </is>
      </c>
      <c r="E608" s="0" t="inlineStr">
        <is>
          <t>DRK BRENT M BK:144252D-XL</t>
        </is>
      </c>
      <c r="F608" s="0" t="inlineStr">
        <is>
          <t>'817144252079</t>
        </is>
      </c>
      <c r="G608" s="0" t="inlineStr">
        <is>
          <t>MENS</t>
        </is>
      </c>
      <c r="H608" s="0" t="inlineStr">
        <is>
          <t>XL</t>
        </is>
      </c>
      <c r="I608" s="0">
        <v>39.99</v>
      </c>
      <c r="J608" s="0">
        <v>4</v>
      </c>
    </row>
    <row r="609" spans="1:10" customHeight="0">
      <c r="A609" s="0">
        <f>HYPERLINK("https://dl.dropboxusercontent.com/scl/fi/t8jcv1s386t37t5gubhnw/vrtl-drk-brent-polo-bk-090123-v1-0251498-1.jpg?rlkey=n2blvivhft0qopy90tqqfuaer&amp;dl=0","Click to download Image")</f>
      </c>
      <c r="C609" s="0" t="inlineStr">
        <is>
          <t>Brent Men's Performance Polo</t>
        </is>
      </c>
      <c r="D609" s="0" t="inlineStr">
        <is>
          <t>'144252</t>
        </is>
      </c>
      <c r="E609" s="0" t="inlineStr">
        <is>
          <t>DRK BRENT M BK:144252E-2XL</t>
        </is>
      </c>
      <c r="F609" s="0" t="inlineStr">
        <is>
          <t>'817144252086</t>
        </is>
      </c>
      <c r="G609" s="0" t="inlineStr">
        <is>
          <t>MENS</t>
        </is>
      </c>
      <c r="H609" s="0" t="inlineStr">
        <is>
          <t>2XL</t>
        </is>
      </c>
      <c r="I609" s="0">
        <v>49.99</v>
      </c>
      <c r="J609" s="0">
        <v>0</v>
      </c>
    </row>
    <row r="610" spans="1:10" customHeight="0">
      <c r="A610" s="0">
        <f>HYPERLINK("https://dl.dropboxusercontent.com/scl/fi/t8jcv1s386t37t5gubhnw/vrtl-drk-brent-polo-bk-090123-v1-0251498-1.jpg?rlkey=n2blvivhft0qopy90tqqfuaer&amp;dl=0","Click to download Image")</f>
      </c>
      <c r="C610" s="0" t="inlineStr">
        <is>
          <t>Brent Men's Performance Polo</t>
        </is>
      </c>
      <c r="D610" s="0" t="inlineStr">
        <is>
          <t>'144252</t>
        </is>
      </c>
      <c r="E610" s="0" t="inlineStr">
        <is>
          <t>DRK BRENT M BK:144252F-3XL</t>
        </is>
      </c>
      <c r="F610" s="0" t="inlineStr">
        <is>
          <t>'817144252093</t>
        </is>
      </c>
      <c r="G610" s="0" t="inlineStr">
        <is>
          <t>MENS</t>
        </is>
      </c>
      <c r="H610" s="0" t="inlineStr">
        <is>
          <t>3XL</t>
        </is>
      </c>
      <c r="I610" s="0">
        <v>49.99</v>
      </c>
      <c r="J610" s="0">
        <v>1</v>
      </c>
    </row>
    <row r="611" spans="1:10" customHeight="0">
      <c r="A611" s="0">
        <f>HYPERLINK("https://dl.dropboxusercontent.com/scl/fi/bhyrb33mwkz6cyr6fz5o3/128808-tn.jpg?rlkey=pgu4iwp818tqvji0xr2t0y648&amp;dl=0","Click to download Image")</f>
      </c>
      <c r="C611" s="0" t="inlineStr">
        <is>
          <t>Addison Infant Beanie</t>
        </is>
      </c>
      <c r="D611" s="0" t="inlineStr">
        <is>
          <t>'128808</t>
        </is>
      </c>
      <c r="E611" s="0" t="inlineStr">
        <is>
          <t>DRK ADDISO I GY/NY:128808</t>
        </is>
      </c>
      <c r="F611" s="0" t="inlineStr">
        <is>
          <t>'717128808011</t>
        </is>
      </c>
      <c r="G611" s="0" t="inlineStr">
        <is>
          <t>INFANT</t>
        </is>
      </c>
      <c r="H611" s="0" t="inlineStr">
        <is>
          <t>INFANT</t>
        </is>
      </c>
      <c r="I611" s="0">
        <v>29.99</v>
      </c>
      <c r="J611" s="0">
        <v>36</v>
      </c>
    </row>
    <row r="612" spans="1:10" customHeight="0">
      <c r="A612" s="0">
        <f>HYPERLINK("https://dl.dropboxusercontent.com/scl/fi/plw11lve3o0vkfe3a6vgn/drakelianpresentation-0222043.jpg?rlkey=g5skapm0nyyvgme04if72mq0i&amp;dl=0","Click to download Image")</f>
      </c>
      <c r="C612" s="0" t="inlineStr">
        <is>
          <t>Lian Infant Bodysuit</t>
        </is>
      </c>
      <c r="D612" s="0" t="inlineStr">
        <is>
          <t>'127943</t>
        </is>
      </c>
      <c r="E612" s="0" t="inlineStr">
        <is>
          <t>DRK LIAN I RL:127943A-0-3M</t>
        </is>
      </c>
      <c r="F612" s="0" t="inlineStr">
        <is>
          <t>'817127943000</t>
        </is>
      </c>
      <c r="G612" s="0" t="inlineStr">
        <is>
          <t>INFANT</t>
        </is>
      </c>
      <c r="H612" s="0" t="inlineStr">
        <is>
          <t>0-3M</t>
        </is>
      </c>
      <c r="I612" s="0">
        <v>24.99</v>
      </c>
      <c r="J612" s="0">
        <v>2</v>
      </c>
    </row>
    <row r="613" spans="1:10" customHeight="0">
      <c r="A613" s="0">
        <f>HYPERLINK("https://dl.dropboxusercontent.com/scl/fi/plw11lve3o0vkfe3a6vgn/drakelianpresentation-0222043.jpg?rlkey=g5skapm0nyyvgme04if72mq0i&amp;dl=0","Click to download Image")</f>
      </c>
      <c r="C613" s="0" t="inlineStr">
        <is>
          <t>Lian Infant Bodysuit</t>
        </is>
      </c>
      <c r="D613" s="0" t="inlineStr">
        <is>
          <t>'127943</t>
        </is>
      </c>
      <c r="E613" s="0" t="inlineStr">
        <is>
          <t>DRK LIAN I RL:127943B-3-6M</t>
        </is>
      </c>
      <c r="F613" s="0" t="inlineStr">
        <is>
          <t>'817127943017</t>
        </is>
      </c>
      <c r="G613" s="0" t="inlineStr">
        <is>
          <t>INFANT</t>
        </is>
      </c>
      <c r="H613" s="0" t="inlineStr">
        <is>
          <t>3-6M</t>
        </is>
      </c>
      <c r="I613" s="0">
        <v>24.99</v>
      </c>
      <c r="J613" s="0">
        <v>9</v>
      </c>
    </row>
    <row r="614" spans="1:10" customHeight="0">
      <c r="A614" s="0">
        <f>HYPERLINK("https://dl.dropboxusercontent.com/scl/fi/plw11lve3o0vkfe3a6vgn/drakelianpresentation-0222043.jpg?rlkey=g5skapm0nyyvgme04if72mq0i&amp;dl=0","Click to download Image")</f>
      </c>
      <c r="C614" s="0" t="inlineStr">
        <is>
          <t>Lian Infant Bodysuit</t>
        </is>
      </c>
      <c r="D614" s="0" t="inlineStr">
        <is>
          <t>'127943</t>
        </is>
      </c>
      <c r="E614" s="0" t="inlineStr">
        <is>
          <t>DRK LIAN I RL:127943C-6-9M</t>
        </is>
      </c>
      <c r="F614" s="0" t="inlineStr">
        <is>
          <t>'817127943024</t>
        </is>
      </c>
      <c r="G614" s="0" t="inlineStr">
        <is>
          <t>INFANT</t>
        </is>
      </c>
      <c r="H614" s="0" t="inlineStr">
        <is>
          <t>6-9M</t>
        </is>
      </c>
      <c r="I614" s="0">
        <v>24.99</v>
      </c>
      <c r="J614" s="0">
        <v>8</v>
      </c>
    </row>
    <row r="615" spans="1:10" customHeight="0">
      <c r="A615" s="0">
        <f>HYPERLINK("https://dl.dropboxusercontent.com/scl/fi/plw11lve3o0vkfe3a6vgn/drakelianpresentation-0222043.jpg?rlkey=g5skapm0nyyvgme04if72mq0i&amp;dl=0","Click to download Image")</f>
      </c>
      <c r="C615" s="0" t="inlineStr">
        <is>
          <t>Lian Infant Bodysuit</t>
        </is>
      </c>
      <c r="D615" s="0" t="inlineStr">
        <is>
          <t>'127943</t>
        </is>
      </c>
      <c r="E615" s="0" t="inlineStr">
        <is>
          <t>DRK LIAN I RL:127943F-12M</t>
        </is>
      </c>
      <c r="F615" s="0" t="inlineStr">
        <is>
          <t>'817127943031</t>
        </is>
      </c>
      <c r="G615" s="0" t="inlineStr">
        <is>
          <t>INFANT</t>
        </is>
      </c>
      <c r="H615" s="0" t="inlineStr">
        <is>
          <t>12M</t>
        </is>
      </c>
      <c r="I615" s="0">
        <v>24.99</v>
      </c>
      <c r="J615" s="0">
        <v>3</v>
      </c>
    </row>
    <row r="616" spans="1:10" customHeight="0">
      <c r="A616" s="0">
        <f>HYPERLINK("https://dl.dropboxusercontent.com/scl/fi/plw11lve3o0vkfe3a6vgn/drakelianpresentation-0222043.jpg?rlkey=g5skapm0nyyvgme04if72mq0i&amp;dl=0","Click to download Image")</f>
      </c>
      <c r="C616" s="0" t="inlineStr">
        <is>
          <t>Lian Infant Bodysuit</t>
        </is>
      </c>
      <c r="D616" s="0" t="inlineStr">
        <is>
          <t>'127943</t>
        </is>
      </c>
      <c r="E616" s="0" t="inlineStr">
        <is>
          <t>DRK LIAN I RL:127943Z-12PK</t>
        </is>
      </c>
      <c r="F616" s="0" t="inlineStr">
        <is>
          <t>'000012794312</t>
        </is>
      </c>
      <c r="G616" s="0" t="inlineStr">
        <is>
          <t>INFANT</t>
        </is>
      </c>
      <c r="H616" s="0" t="inlineStr">
        <is>
          <t>12 PACK</t>
        </is>
      </c>
      <c r="I616" s="0">
        <v>240</v>
      </c>
      <c r="J616" s="0">
        <v>0</v>
      </c>
    </row>
    <row r="617" spans="1:10" customHeight="0">
      <c r="A617" s="0">
        <f>HYPERLINK("https://dl.dropboxusercontent.com/scl/fi/nsvyd5bmypgkrufisbdhy/drakekids-0645038.jpg?rlkey=gbj7uu8iwbdyj22k5w6gdmirf&amp;dl=0","Click to download Image")</f>
      </c>
      <c r="B617" s="0">
        <f>HYPERLINK("https://dl.dropboxusercontent.com/scl/fi/bp6o0ms1r6kdpj7ps2qu6/2january-20204youth-girls.jpg?rlkey=9tama17po16zkekfotio33io9&amp;dl=0","Click to download SizeChart")</f>
      </c>
      <c r="C617" s="0" t="inlineStr">
        <is>
          <t>Saylor Youth Canvas Jacket</t>
        </is>
      </c>
      <c r="D617" s="0" t="inlineStr">
        <is>
          <t>'152616</t>
        </is>
      </c>
      <c r="E617" s="0" t="inlineStr">
        <is>
          <t>DRK SAYLOR Y GY:152616B-YS</t>
        </is>
      </c>
      <c r="F617" s="0" t="inlineStr">
        <is>
          <t>'817152616016</t>
        </is>
      </c>
      <c r="G617" s="0" t="inlineStr">
        <is>
          <t>YOUTH</t>
        </is>
      </c>
      <c r="H617" s="0" t="inlineStr">
        <is>
          <t>YS</t>
        </is>
      </c>
      <c r="I617" s="0">
        <v>44.99</v>
      </c>
      <c r="J617" s="0">
        <v>3</v>
      </c>
    </row>
    <row r="618" spans="1:10" customHeight="0">
      <c r="A618" s="0">
        <f>HYPERLINK("https://dl.dropboxusercontent.com/scl/fi/nsvyd5bmypgkrufisbdhy/drakekids-0645038.jpg?rlkey=gbj7uu8iwbdyj22k5w6gdmirf&amp;dl=0","Click to download Image")</f>
      </c>
      <c r="B618" s="0">
        <f>HYPERLINK("https://dl.dropboxusercontent.com/scl/fi/bp6o0ms1r6kdpj7ps2qu6/2january-20204youth-girls.jpg?rlkey=9tama17po16zkekfotio33io9&amp;dl=0","Click to download SizeChart")</f>
      </c>
      <c r="C618" s="0" t="inlineStr">
        <is>
          <t>Saylor Youth Canvas Jacket</t>
        </is>
      </c>
      <c r="D618" s="0" t="inlineStr">
        <is>
          <t>'152616</t>
        </is>
      </c>
      <c r="E618" s="0" t="inlineStr">
        <is>
          <t>DRK SAYLOR Y GY:152616C-YM</t>
        </is>
      </c>
      <c r="F618" s="0" t="inlineStr">
        <is>
          <t>'817152616023</t>
        </is>
      </c>
      <c r="G618" s="0" t="inlineStr">
        <is>
          <t>YOUTH</t>
        </is>
      </c>
      <c r="H618" s="0" t="inlineStr">
        <is>
          <t>YM</t>
        </is>
      </c>
      <c r="I618" s="0">
        <v>44.99</v>
      </c>
      <c r="J618" s="0">
        <v>3</v>
      </c>
    </row>
    <row r="619" spans="1:10" customHeight="0">
      <c r="A619" s="0">
        <f>HYPERLINK("https://dl.dropboxusercontent.com/scl/fi/nsvyd5bmypgkrufisbdhy/drakekids-0645038.jpg?rlkey=gbj7uu8iwbdyj22k5w6gdmirf&amp;dl=0","Click to download Image")</f>
      </c>
      <c r="B619" s="0">
        <f>HYPERLINK("https://dl.dropboxusercontent.com/scl/fi/bp6o0ms1r6kdpj7ps2qu6/2january-20204youth-girls.jpg?rlkey=9tama17po16zkekfotio33io9&amp;dl=0","Click to download SizeChart")</f>
      </c>
      <c r="C619" s="0" t="inlineStr">
        <is>
          <t>Saylor Youth Canvas Jacket</t>
        </is>
      </c>
      <c r="D619" s="0" t="inlineStr">
        <is>
          <t>'152616</t>
        </is>
      </c>
      <c r="E619" s="0" t="inlineStr">
        <is>
          <t>DRK SAYLOR Y GY:152616D-YL</t>
        </is>
      </c>
      <c r="F619" s="0" t="inlineStr">
        <is>
          <t>'817152616030</t>
        </is>
      </c>
      <c r="G619" s="0" t="inlineStr">
        <is>
          <t>YOUTH</t>
        </is>
      </c>
      <c r="H619" s="0" t="inlineStr">
        <is>
          <t>YL</t>
        </is>
      </c>
      <c r="I619" s="0">
        <v>44.99</v>
      </c>
      <c r="J619" s="0">
        <v>3</v>
      </c>
    </row>
    <row r="620" spans="1:10" customHeight="0">
      <c r="A620" s="0">
        <f>HYPERLINK("https://dl.dropboxusercontent.com/scl/fi/nsvyd5bmypgkrufisbdhy/drakekids-0645038.jpg?rlkey=gbj7uu8iwbdyj22k5w6gdmirf&amp;dl=0","Click to download Image")</f>
      </c>
      <c r="B620" s="0">
        <f>HYPERLINK("https://dl.dropboxusercontent.com/scl/fi/bp6o0ms1r6kdpj7ps2qu6/2january-20204youth-girls.jpg?rlkey=9tama17po16zkekfotio33io9&amp;dl=0","Click to download SizeChart")</f>
      </c>
      <c r="C620" s="0" t="inlineStr">
        <is>
          <t>Saylor Youth Canvas Jacket</t>
        </is>
      </c>
      <c r="D620" s="0" t="inlineStr">
        <is>
          <t>'152616</t>
        </is>
      </c>
      <c r="E620" s="0" t="inlineStr">
        <is>
          <t>DRK SAYLOR Y GY:152616E-YXL</t>
        </is>
      </c>
      <c r="F620" s="0" t="inlineStr">
        <is>
          <t>'817152616047</t>
        </is>
      </c>
      <c r="G620" s="0" t="inlineStr">
        <is>
          <t>YOUTH</t>
        </is>
      </c>
      <c r="H620" s="0" t="inlineStr">
        <is>
          <t>YXL</t>
        </is>
      </c>
      <c r="I620" s="0">
        <v>44.99</v>
      </c>
      <c r="J620" s="0">
        <v>3</v>
      </c>
    </row>
    <row r="621" spans="1:10" customHeight="0">
      <c r="A621" s="0">
        <f>HYPERLINK("https://dl.dropboxusercontent.com/scl/fi/9tg95j26r4tcgyf19fvi1/drakekids-0645038.jpg?rlkey=pyqky3a3jqen6xmlto1qjpwwo&amp;dl=0","Click to download Image")</f>
      </c>
      <c r="B621" s="0">
        <f>HYPERLINK("https://dl.dropboxusercontent.com/scl/fi/1yd676vlrifnpkoxw40mk/2january-20205toddler.jpg?rlkey=gxiyn1sp1f7z55nvlpqwtu79m&amp;dl=0","Click to download SizeChart")</f>
      </c>
      <c r="C621" s="0" t="inlineStr">
        <is>
          <t>Saylor Toddler Canvas Jacket</t>
        </is>
      </c>
      <c r="D621" s="0" t="inlineStr">
        <is>
          <t>'152618</t>
        </is>
      </c>
      <c r="E621" s="0" t="inlineStr">
        <is>
          <t>DRK SAYLOR T GY:152618A-2T</t>
        </is>
      </c>
      <c r="F621" s="0" t="inlineStr">
        <is>
          <t>'817152618089</t>
        </is>
      </c>
      <c r="G621" s="0" t="inlineStr">
        <is>
          <t>TODDLER</t>
        </is>
      </c>
      <c r="H621" s="0" t="inlineStr">
        <is>
          <t>2T</t>
        </is>
      </c>
      <c r="I621" s="0">
        <v>44.99</v>
      </c>
      <c r="J621" s="0">
        <v>2</v>
      </c>
    </row>
    <row r="622" spans="1:10" customHeight="0">
      <c r="A622" s="0">
        <f>HYPERLINK("https://dl.dropboxusercontent.com/scl/fi/9tg95j26r4tcgyf19fvi1/drakekids-0645038.jpg?rlkey=pyqky3a3jqen6xmlto1qjpwwo&amp;dl=0","Click to download Image")</f>
      </c>
      <c r="B622" s="0">
        <f>HYPERLINK("https://dl.dropboxusercontent.com/scl/fi/1yd676vlrifnpkoxw40mk/2january-20205toddler.jpg?rlkey=gxiyn1sp1f7z55nvlpqwtu79m&amp;dl=0","Click to download SizeChart")</f>
      </c>
      <c r="C622" s="0" t="inlineStr">
        <is>
          <t>Saylor Toddler Canvas Jacket</t>
        </is>
      </c>
      <c r="D622" s="0" t="inlineStr">
        <is>
          <t>'152618</t>
        </is>
      </c>
      <c r="E622" s="0" t="inlineStr">
        <is>
          <t>DRK SAYLOR T GY:152618B-3T</t>
        </is>
      </c>
      <c r="F622" s="0" t="inlineStr">
        <is>
          <t>'817152618096</t>
        </is>
      </c>
      <c r="G622" s="0" t="inlineStr">
        <is>
          <t>TODDLER</t>
        </is>
      </c>
      <c r="H622" s="0" t="inlineStr">
        <is>
          <t>3T</t>
        </is>
      </c>
      <c r="I622" s="0">
        <v>44.99</v>
      </c>
      <c r="J622" s="0">
        <v>2</v>
      </c>
    </row>
    <row r="623" spans="1:10" customHeight="0">
      <c r="A623" s="0">
        <f>HYPERLINK("https://dl.dropboxusercontent.com/scl/fi/9tg95j26r4tcgyf19fvi1/drakekids-0645038.jpg?rlkey=pyqky3a3jqen6xmlto1qjpwwo&amp;dl=0","Click to download Image")</f>
      </c>
      <c r="B623" s="0">
        <f>HYPERLINK("https://dl.dropboxusercontent.com/scl/fi/1yd676vlrifnpkoxw40mk/2january-20205toddler.jpg?rlkey=gxiyn1sp1f7z55nvlpqwtu79m&amp;dl=0","Click to download SizeChart")</f>
      </c>
      <c r="C623" s="0" t="inlineStr">
        <is>
          <t>Saylor Toddler Canvas Jacket</t>
        </is>
      </c>
      <c r="D623" s="0" t="inlineStr">
        <is>
          <t>'152618</t>
        </is>
      </c>
      <c r="E623" s="0" t="inlineStr">
        <is>
          <t>DRK SAYLOR T GY:152618C-4T</t>
        </is>
      </c>
      <c r="F623" s="0" t="inlineStr">
        <is>
          <t>'817152618102</t>
        </is>
      </c>
      <c r="G623" s="0" t="inlineStr">
        <is>
          <t>TODDLER</t>
        </is>
      </c>
      <c r="H623" s="0" t="inlineStr">
        <is>
          <t>4T</t>
        </is>
      </c>
      <c r="I623" s="0">
        <v>44.99</v>
      </c>
      <c r="J623" s="0">
        <v>2</v>
      </c>
    </row>
    <row r="624" spans="1:10" customHeight="0">
      <c r="A624" s="0">
        <f>HYPERLINK("https://dl.dropboxusercontent.com/scl/fi/9tg95j26r4tcgyf19fvi1/drakekids-0645038.jpg?rlkey=pyqky3a3jqen6xmlto1qjpwwo&amp;dl=0","Click to download Image")</f>
      </c>
      <c r="B624" s="0">
        <f>HYPERLINK("https://dl.dropboxusercontent.com/scl/fi/1yd676vlrifnpkoxw40mk/2january-20205toddler.jpg?rlkey=gxiyn1sp1f7z55nvlpqwtu79m&amp;dl=0","Click to download SizeChart")</f>
      </c>
      <c r="C624" s="0" t="inlineStr">
        <is>
          <t>Saylor Toddler Canvas Jacket</t>
        </is>
      </c>
      <c r="D624" s="0" t="inlineStr">
        <is>
          <t>'152618</t>
        </is>
      </c>
      <c r="E624" s="0" t="inlineStr">
        <is>
          <t>DRK SAYLOR T GY:152618D-5T</t>
        </is>
      </c>
      <c r="F624" s="0" t="inlineStr">
        <is>
          <t>'817152618119</t>
        </is>
      </c>
      <c r="G624" s="0" t="inlineStr">
        <is>
          <t>TODDLER</t>
        </is>
      </c>
      <c r="H624" s="0" t="inlineStr">
        <is>
          <t>5T</t>
        </is>
      </c>
      <c r="I624" s="0">
        <v>44.99</v>
      </c>
      <c r="J624" s="0">
        <v>2</v>
      </c>
    </row>
    <row r="625" spans="1:10" customHeight="0">
      <c r="A625" s="0">
        <f>HYPERLINK("https://dl.dropboxusercontent.com/scl/fi/3fjfehwo1w29zid1gmcmp/drakeseth27142.jpg?rlkey=x51xnbh4t71uenf7w0rp7qz4j&amp;dl=0","Click to download Image")</f>
      </c>
      <c r="B625" s="0">
        <f>HYPERLINK("https://dl.dropboxusercontent.com/scl/fi/7x8g5ifrstaam9p6sk3vn/mens-t-shirt-size-chartstim-seth.jpg?rlkey=lm33t6ac9d7iq8wlow9y0hf58&amp;dl=0","Click to download SizeChart")</f>
      </c>
      <c r="C625" s="0" t="inlineStr">
        <is>
          <t>Seth Men's Tie-Dye Short Sleeve Shirt</t>
        </is>
      </c>
      <c r="D625" s="0" t="inlineStr">
        <is>
          <t>'127945</t>
        </is>
      </c>
      <c r="E625" s="0" t="inlineStr">
        <is>
          <t>DRK M SETH RL:127945A-S</t>
        </is>
      </c>
      <c r="F625" s="0" t="inlineStr">
        <is>
          <t>'817127945042</t>
        </is>
      </c>
      <c r="G625" s="0" t="inlineStr">
        <is>
          <t>MENS</t>
        </is>
      </c>
      <c r="H625" s="0" t="inlineStr">
        <is>
          <t>S</t>
        </is>
      </c>
      <c r="I625" s="0">
        <v>25.98</v>
      </c>
      <c r="J625" s="0">
        <v>5</v>
      </c>
    </row>
    <row r="626" spans="1:10" customHeight="0">
      <c r="A626" s="0">
        <f>HYPERLINK("https://dl.dropboxusercontent.com/scl/fi/3fjfehwo1w29zid1gmcmp/drakeseth27142.jpg?rlkey=x51xnbh4t71uenf7w0rp7qz4j&amp;dl=0","Click to download Image")</f>
      </c>
      <c r="B626" s="0">
        <f>HYPERLINK("https://dl.dropboxusercontent.com/scl/fi/7x8g5ifrstaam9p6sk3vn/mens-t-shirt-size-chartstim-seth.jpg?rlkey=lm33t6ac9d7iq8wlow9y0hf58&amp;dl=0","Click to download SizeChart")</f>
      </c>
      <c r="C626" s="0" t="inlineStr">
        <is>
          <t>Seth Men's Tie-Dye Short Sleeve Shirt</t>
        </is>
      </c>
      <c r="D626" s="0" t="inlineStr">
        <is>
          <t>'127945</t>
        </is>
      </c>
      <c r="E626" s="0" t="inlineStr">
        <is>
          <t>DRK M SETH RL:127945B-M</t>
        </is>
      </c>
      <c r="F626" s="0" t="inlineStr">
        <is>
          <t>'817127945059</t>
        </is>
      </c>
      <c r="G626" s="0" t="inlineStr">
        <is>
          <t>MENS</t>
        </is>
      </c>
      <c r="H626" s="0" t="inlineStr">
        <is>
          <t>M</t>
        </is>
      </c>
      <c r="I626" s="0">
        <v>25.98</v>
      </c>
      <c r="J626" s="0">
        <v>9</v>
      </c>
    </row>
    <row r="627" spans="1:10" customHeight="0">
      <c r="A627" s="0">
        <f>HYPERLINK("https://dl.dropboxusercontent.com/scl/fi/3fjfehwo1w29zid1gmcmp/drakeseth27142.jpg?rlkey=x51xnbh4t71uenf7w0rp7qz4j&amp;dl=0","Click to download Image")</f>
      </c>
      <c r="B627" s="0">
        <f>HYPERLINK("https://dl.dropboxusercontent.com/scl/fi/7x8g5ifrstaam9p6sk3vn/mens-t-shirt-size-chartstim-seth.jpg?rlkey=lm33t6ac9d7iq8wlow9y0hf58&amp;dl=0","Click to download SizeChart")</f>
      </c>
      <c r="C627" s="0" t="inlineStr">
        <is>
          <t>Seth Men's Tie-Dye Short Sleeve Shirt</t>
        </is>
      </c>
      <c r="D627" s="0" t="inlineStr">
        <is>
          <t>'127945</t>
        </is>
      </c>
      <c r="E627" s="0" t="inlineStr">
        <is>
          <t>DRK M SETH RL:127945C-L</t>
        </is>
      </c>
      <c r="F627" s="0" t="inlineStr">
        <is>
          <t>'817127945066</t>
        </is>
      </c>
      <c r="G627" s="0" t="inlineStr">
        <is>
          <t>MENS</t>
        </is>
      </c>
      <c r="H627" s="0" t="inlineStr">
        <is>
          <t>L</t>
        </is>
      </c>
      <c r="I627" s="0">
        <v>25.98</v>
      </c>
      <c r="J627" s="0">
        <v>10</v>
      </c>
    </row>
    <row r="628" spans="1:10" customHeight="0">
      <c r="A628" s="0">
        <f>HYPERLINK("https://dl.dropboxusercontent.com/scl/fi/3fjfehwo1w29zid1gmcmp/drakeseth27142.jpg?rlkey=x51xnbh4t71uenf7w0rp7qz4j&amp;dl=0","Click to download Image")</f>
      </c>
      <c r="B628" s="0">
        <f>HYPERLINK("https://dl.dropboxusercontent.com/scl/fi/7x8g5ifrstaam9p6sk3vn/mens-t-shirt-size-chartstim-seth.jpg?rlkey=lm33t6ac9d7iq8wlow9y0hf58&amp;dl=0","Click to download SizeChart")</f>
      </c>
      <c r="C628" s="0" t="inlineStr">
        <is>
          <t>Seth Men's Tie-Dye Short Sleeve Shirt</t>
        </is>
      </c>
      <c r="D628" s="0" t="inlineStr">
        <is>
          <t>'127945</t>
        </is>
      </c>
      <c r="E628" s="0" t="inlineStr">
        <is>
          <t>DRK M SETH RL:127945D-XL</t>
        </is>
      </c>
      <c r="F628" s="0" t="inlineStr">
        <is>
          <t>'817127945073</t>
        </is>
      </c>
      <c r="G628" s="0" t="inlineStr">
        <is>
          <t>MENS</t>
        </is>
      </c>
      <c r="H628" s="0" t="inlineStr">
        <is>
          <t>XL</t>
        </is>
      </c>
      <c r="I628" s="0">
        <v>25.98</v>
      </c>
      <c r="J628" s="0">
        <v>12</v>
      </c>
    </row>
    <row r="629" spans="1:10" customHeight="0">
      <c r="A629" s="0">
        <f>HYPERLINK("https://dl.dropboxusercontent.com/scl/fi/3fjfehwo1w29zid1gmcmp/drakeseth27142.jpg?rlkey=x51xnbh4t71uenf7w0rp7qz4j&amp;dl=0","Click to download Image")</f>
      </c>
      <c r="B629" s="0">
        <f>HYPERLINK("https://dl.dropboxusercontent.com/scl/fi/7x8g5ifrstaam9p6sk3vn/mens-t-shirt-size-chartstim-seth.jpg?rlkey=lm33t6ac9d7iq8wlow9y0hf58&amp;dl=0","Click to download SizeChart")</f>
      </c>
      <c r="C629" s="0" t="inlineStr">
        <is>
          <t>Seth Men's Tie-Dye Short Sleeve Shirt</t>
        </is>
      </c>
      <c r="D629" s="0" t="inlineStr">
        <is>
          <t>'127945</t>
        </is>
      </c>
      <c r="E629" s="0" t="inlineStr">
        <is>
          <t>DRK M SETH RL:127945E-2XL</t>
        </is>
      </c>
      <c r="F629" s="0" t="inlineStr">
        <is>
          <t>'817127945080</t>
        </is>
      </c>
      <c r="G629" s="0" t="inlineStr">
        <is>
          <t>MENS</t>
        </is>
      </c>
      <c r="H629" s="0" t="inlineStr">
        <is>
          <t>2XL</t>
        </is>
      </c>
      <c r="I629" s="0">
        <v>27.98</v>
      </c>
      <c r="J629" s="0">
        <v>9</v>
      </c>
    </row>
    <row r="630" spans="1:10" customHeight="0">
      <c r="A630" s="0">
        <f>HYPERLINK("https://dl.dropboxusercontent.com/scl/fi/3fjfehwo1w29zid1gmcmp/drakeseth27142.jpg?rlkey=x51xnbh4t71uenf7w0rp7qz4j&amp;dl=0","Click to download Image")</f>
      </c>
      <c r="B630" s="0">
        <f>HYPERLINK("https://dl.dropboxusercontent.com/scl/fi/7x8g5ifrstaam9p6sk3vn/mens-t-shirt-size-chartstim-seth.jpg?rlkey=lm33t6ac9d7iq8wlow9y0hf58&amp;dl=0","Click to download SizeChart")</f>
      </c>
      <c r="C630" s="0" t="inlineStr">
        <is>
          <t>Seth Men's Tie-Dye Short Sleeve Shirt</t>
        </is>
      </c>
      <c r="D630" s="0" t="inlineStr">
        <is>
          <t>'127945</t>
        </is>
      </c>
      <c r="E630" s="0" t="inlineStr">
        <is>
          <t>DRK M SETH RL:127945F-3XL</t>
        </is>
      </c>
      <c r="F630" s="0" t="inlineStr">
        <is>
          <t>'817127945097</t>
        </is>
      </c>
      <c r="G630" s="0" t="inlineStr">
        <is>
          <t>MENS</t>
        </is>
      </c>
      <c r="H630" s="0" t="inlineStr">
        <is>
          <t>3XL</t>
        </is>
      </c>
      <c r="I630" s="0">
        <v>27.98</v>
      </c>
      <c r="J630" s="0">
        <v>2</v>
      </c>
    </row>
    <row r="631" spans="1:10" customHeight="0">
      <c r="A631" s="0">
        <f>HYPERLINK("https://dl.dropboxusercontent.com/scl/fi/3fjfehwo1w29zid1gmcmp/drakeseth27142.jpg?rlkey=x51xnbh4t71uenf7w0rp7qz4j&amp;dl=0","Click to download Image")</f>
      </c>
      <c r="B631" s="0">
        <f>HYPERLINK("https://dl.dropboxusercontent.com/scl/fi/7x8g5ifrstaam9p6sk3vn/mens-t-shirt-size-chartstim-seth.jpg?rlkey=lm33t6ac9d7iq8wlow9y0hf58&amp;dl=0","Click to download SizeChart")</f>
      </c>
      <c r="C631" s="0" t="inlineStr">
        <is>
          <t>Seth Men's Tie-Dye Short Sleeve Shirt</t>
        </is>
      </c>
      <c r="D631" s="0" t="inlineStr">
        <is>
          <t>'127945</t>
        </is>
      </c>
      <c r="E631" s="0" t="inlineStr">
        <is>
          <t>DRK M SETH RL 12PK:127945Z-12PK</t>
        </is>
      </c>
      <c r="F631" s="0" t="inlineStr">
        <is>
          <t>'817127945998</t>
        </is>
      </c>
      <c r="G631" s="0" t="inlineStr">
        <is>
          <t>MENS</t>
        </is>
      </c>
      <c r="H631" s="0" t="inlineStr">
        <is>
          <t>12 PACK</t>
        </is>
      </c>
      <c r="I631" s="0">
        <v>263.76</v>
      </c>
      <c r="J631" s="0">
        <v>0</v>
      </c>
    </row>
    <row r="632" spans="1:10" customHeight="0">
      <c r="A632" s="0">
        <f>HYPERLINK("https://dl.dropboxusercontent.com/scl/fi/xagkpbi01xuglxa9hc2xy/drakegrinnellpresentation-0239191.jpg?rlkey=i3z6ou3cryi2ttxuhn10j40j1&amp;dl=0","Click to download Image")</f>
      </c>
      <c r="B632" s="0">
        <f>HYPERLINK("https://dl.dropboxusercontent.com/scl/fi/vu3auv7eim2p67rfrjgsf/mens-hoodie-size-chartsgrinnell.jpg?rlkey=o8bxije6o4xb69t7g1xnfnets&amp;dl=0","Click to download SizeChart")</f>
      </c>
      <c r="C632" s="0" t="inlineStr">
        <is>
          <t>Grinnell Men's Midweight Hoodie</t>
        </is>
      </c>
      <c r="D632" s="0" t="inlineStr">
        <is>
          <t>'127852</t>
        </is>
      </c>
      <c r="E632" s="0" t="inlineStr">
        <is>
          <t>DRK M GRINNE RL GY:127852A-S</t>
        </is>
      </c>
      <c r="F632" s="0" t="inlineStr">
        <is>
          <t>'817127852043</t>
        </is>
      </c>
      <c r="G632" s="0" t="inlineStr">
        <is>
          <t>MENS</t>
        </is>
      </c>
      <c r="H632" s="0" t="inlineStr">
        <is>
          <t>S</t>
        </is>
      </c>
      <c r="I632" s="0">
        <v>39.99</v>
      </c>
      <c r="J632" s="0">
        <v>0</v>
      </c>
    </row>
    <row r="633" spans="1:10" customHeight="0">
      <c r="A633" s="0">
        <f>HYPERLINK("https://dl.dropboxusercontent.com/scl/fi/xagkpbi01xuglxa9hc2xy/drakegrinnellpresentation-0239191.jpg?rlkey=i3z6ou3cryi2ttxuhn10j40j1&amp;dl=0","Click to download Image")</f>
      </c>
      <c r="B633" s="0">
        <f>HYPERLINK("https://dl.dropboxusercontent.com/scl/fi/vu3auv7eim2p67rfrjgsf/mens-hoodie-size-chartsgrinnell.jpg?rlkey=o8bxije6o4xb69t7g1xnfnets&amp;dl=0","Click to download SizeChart")</f>
      </c>
      <c r="C633" s="0" t="inlineStr">
        <is>
          <t>Grinnell Men's Midweight Hoodie</t>
        </is>
      </c>
      <c r="D633" s="0" t="inlineStr">
        <is>
          <t>'127852</t>
        </is>
      </c>
      <c r="E633" s="0" t="inlineStr">
        <is>
          <t>DRK M GRINNE RL GY:127852B-M</t>
        </is>
      </c>
      <c r="F633" s="0" t="inlineStr">
        <is>
          <t>'817127852050</t>
        </is>
      </c>
      <c r="G633" s="0" t="inlineStr">
        <is>
          <t>MENS</t>
        </is>
      </c>
      <c r="H633" s="0" t="inlineStr">
        <is>
          <t>M</t>
        </is>
      </c>
      <c r="I633" s="0">
        <v>39.99</v>
      </c>
      <c r="J633" s="0">
        <v>1</v>
      </c>
    </row>
    <row r="634" spans="1:10" customHeight="0">
      <c r="A634" s="0">
        <f>HYPERLINK("https://dl.dropboxusercontent.com/scl/fi/xagkpbi01xuglxa9hc2xy/drakegrinnellpresentation-0239191.jpg?rlkey=i3z6ou3cryi2ttxuhn10j40j1&amp;dl=0","Click to download Image")</f>
      </c>
      <c r="B634" s="0">
        <f>HYPERLINK("https://dl.dropboxusercontent.com/scl/fi/vu3auv7eim2p67rfrjgsf/mens-hoodie-size-chartsgrinnell.jpg?rlkey=o8bxije6o4xb69t7g1xnfnets&amp;dl=0","Click to download SizeChart")</f>
      </c>
      <c r="C634" s="0" t="inlineStr">
        <is>
          <t>Grinnell Men's Midweight Hoodie</t>
        </is>
      </c>
      <c r="D634" s="0" t="inlineStr">
        <is>
          <t>'127852</t>
        </is>
      </c>
      <c r="E634" s="0" t="inlineStr">
        <is>
          <t>DRK M GRINNE RL GY:127852C-L</t>
        </is>
      </c>
      <c r="F634" s="0" t="inlineStr">
        <is>
          <t>'817127852067</t>
        </is>
      </c>
      <c r="G634" s="0" t="inlineStr">
        <is>
          <t>MENS</t>
        </is>
      </c>
      <c r="H634" s="0" t="inlineStr">
        <is>
          <t>L</t>
        </is>
      </c>
      <c r="I634" s="0">
        <v>39.99</v>
      </c>
      <c r="J634" s="0">
        <v>0</v>
      </c>
    </row>
    <row r="635" spans="1:10" customHeight="0">
      <c r="A635" s="0">
        <f>HYPERLINK("https://dl.dropboxusercontent.com/scl/fi/xagkpbi01xuglxa9hc2xy/drakegrinnellpresentation-0239191.jpg?rlkey=i3z6ou3cryi2ttxuhn10j40j1&amp;dl=0","Click to download Image")</f>
      </c>
      <c r="B635" s="0">
        <f>HYPERLINK("https://dl.dropboxusercontent.com/scl/fi/vu3auv7eim2p67rfrjgsf/mens-hoodie-size-chartsgrinnell.jpg?rlkey=o8bxije6o4xb69t7g1xnfnets&amp;dl=0","Click to download SizeChart")</f>
      </c>
      <c r="C635" s="0" t="inlineStr">
        <is>
          <t>Grinnell Men's Midweight Hoodie</t>
        </is>
      </c>
      <c r="D635" s="0" t="inlineStr">
        <is>
          <t>'127852</t>
        </is>
      </c>
      <c r="E635" s="0" t="inlineStr">
        <is>
          <t>DRK M GRINNE RL GY:127852D-XL</t>
        </is>
      </c>
      <c r="F635" s="0" t="inlineStr">
        <is>
          <t>'817127852074</t>
        </is>
      </c>
      <c r="G635" s="0" t="inlineStr">
        <is>
          <t>MENS</t>
        </is>
      </c>
      <c r="H635" s="0" t="inlineStr">
        <is>
          <t>XL</t>
        </is>
      </c>
      <c r="I635" s="0">
        <v>39.99</v>
      </c>
      <c r="J635" s="0">
        <v>2</v>
      </c>
    </row>
    <row r="636" spans="1:10" customHeight="0">
      <c r="A636" s="0">
        <f>HYPERLINK("https://dl.dropboxusercontent.com/scl/fi/xagkpbi01xuglxa9hc2xy/drakegrinnellpresentation-0239191.jpg?rlkey=i3z6ou3cryi2ttxuhn10j40j1&amp;dl=0","Click to download Image")</f>
      </c>
      <c r="B636" s="0">
        <f>HYPERLINK("https://dl.dropboxusercontent.com/scl/fi/vu3auv7eim2p67rfrjgsf/mens-hoodie-size-chartsgrinnell.jpg?rlkey=o8bxije6o4xb69t7g1xnfnets&amp;dl=0","Click to download SizeChart")</f>
      </c>
      <c r="C636" s="0" t="inlineStr">
        <is>
          <t>Grinnell Men's Midweight Hoodie</t>
        </is>
      </c>
      <c r="D636" s="0" t="inlineStr">
        <is>
          <t>'127852</t>
        </is>
      </c>
      <c r="E636" s="0" t="inlineStr">
        <is>
          <t>DRK M GRINNE RL GY:127852E-2XL</t>
        </is>
      </c>
      <c r="F636" s="0" t="inlineStr">
        <is>
          <t>'817127852081</t>
        </is>
      </c>
      <c r="G636" s="0" t="inlineStr">
        <is>
          <t>MENS</t>
        </is>
      </c>
      <c r="H636" s="0" t="inlineStr">
        <is>
          <t>2XL</t>
        </is>
      </c>
      <c r="I636" s="0">
        <v>41.99</v>
      </c>
      <c r="J636" s="0">
        <v>6</v>
      </c>
    </row>
    <row r="637" spans="1:10" customHeight="0">
      <c r="A637" s="0">
        <f>HYPERLINK("https://dl.dropboxusercontent.com/scl/fi/xagkpbi01xuglxa9hc2xy/drakegrinnellpresentation-0239191.jpg?rlkey=i3z6ou3cryi2ttxuhn10j40j1&amp;dl=0","Click to download Image")</f>
      </c>
      <c r="B637" s="0">
        <f>HYPERLINK("https://dl.dropboxusercontent.com/scl/fi/vu3auv7eim2p67rfrjgsf/mens-hoodie-size-chartsgrinnell.jpg?rlkey=o8bxije6o4xb69t7g1xnfnets&amp;dl=0","Click to download SizeChart")</f>
      </c>
      <c r="C637" s="0" t="inlineStr">
        <is>
          <t>Grinnell Men's Midweight Hoodie</t>
        </is>
      </c>
      <c r="D637" s="0" t="inlineStr">
        <is>
          <t>'127852</t>
        </is>
      </c>
      <c r="E637" s="0" t="inlineStr">
        <is>
          <t>DRK M GRINNE RL GY:127852F-3XL</t>
        </is>
      </c>
      <c r="F637" s="0" t="inlineStr">
        <is>
          <t>'817127852098</t>
        </is>
      </c>
      <c r="G637" s="0" t="inlineStr">
        <is>
          <t>MENS</t>
        </is>
      </c>
      <c r="H637" s="0" t="inlineStr">
        <is>
          <t>3XL</t>
        </is>
      </c>
      <c r="I637" s="0">
        <v>41.99</v>
      </c>
      <c r="J637" s="0">
        <v>1</v>
      </c>
    </row>
    <row r="638" spans="1:10" customHeight="0">
      <c r="A638" s="0">
        <f>HYPERLINK("https://dl.dropboxusercontent.com/scl/fi/3dtdggbms7sfwd3vhit3d/drakeathena-0246890.jpg?rlkey=f2gj8tm4zyp3pz7rlsh3qdy4q&amp;dl=0","Click to download Image")</f>
      </c>
      <c r="B638" s="0">
        <f>HYPERLINK("https://dl.dropboxusercontent.com/scl/fi/booq1qhewn7il1ao5oiix/womens-jackets-size-chartsathena.jpg?rlkey=kmfhlcntmma5xougas2df64q2&amp;dl=0","Click to download SizeChart")</f>
      </c>
      <c r="C638" s="0" t="inlineStr">
        <is>
          <t>Athena Women's Quilted Jacket</t>
        </is>
      </c>
      <c r="D638" s="0" t="inlineStr">
        <is>
          <t>'128566</t>
        </is>
      </c>
      <c r="E638" s="0" t="inlineStr">
        <is>
          <t>DRK ATHENA W GY:128566A-S</t>
        </is>
      </c>
      <c r="F638" s="0" t="inlineStr">
        <is>
          <t>'817128566048</t>
        </is>
      </c>
      <c r="G638" s="0" t="inlineStr">
        <is>
          <t>WOMENS</t>
        </is>
      </c>
      <c r="H638" s="0" t="inlineStr">
        <is>
          <t>S</t>
        </is>
      </c>
      <c r="I638" s="0">
        <v>69.99</v>
      </c>
      <c r="J638" s="0">
        <v>3</v>
      </c>
    </row>
    <row r="639" spans="1:10" customHeight="0">
      <c r="A639" s="0">
        <f>HYPERLINK("https://dl.dropboxusercontent.com/scl/fi/3dtdggbms7sfwd3vhit3d/drakeathena-0246890.jpg?rlkey=f2gj8tm4zyp3pz7rlsh3qdy4q&amp;dl=0","Click to download Image")</f>
      </c>
      <c r="B639" s="0">
        <f>HYPERLINK("https://dl.dropboxusercontent.com/scl/fi/booq1qhewn7il1ao5oiix/womens-jackets-size-chartsathena.jpg?rlkey=kmfhlcntmma5xougas2df64q2&amp;dl=0","Click to download SizeChart")</f>
      </c>
      <c r="C639" s="0" t="inlineStr">
        <is>
          <t>Athena Women's Quilted Jacket</t>
        </is>
      </c>
      <c r="D639" s="0" t="inlineStr">
        <is>
          <t>'128566</t>
        </is>
      </c>
      <c r="E639" s="0" t="inlineStr">
        <is>
          <t>DRK ATHENA W GY:128566B-M</t>
        </is>
      </c>
      <c r="F639" s="0" t="inlineStr">
        <is>
          <t>'817128566055</t>
        </is>
      </c>
      <c r="G639" s="0" t="inlineStr">
        <is>
          <t>WOMENS</t>
        </is>
      </c>
      <c r="H639" s="0" t="inlineStr">
        <is>
          <t>M</t>
        </is>
      </c>
      <c r="I639" s="0">
        <v>69.99</v>
      </c>
      <c r="J639" s="0">
        <v>2</v>
      </c>
    </row>
    <row r="640" spans="1:10" customHeight="0">
      <c r="A640" s="0">
        <f>HYPERLINK("https://dl.dropboxusercontent.com/scl/fi/3dtdggbms7sfwd3vhit3d/drakeathena-0246890.jpg?rlkey=f2gj8tm4zyp3pz7rlsh3qdy4q&amp;dl=0","Click to download Image")</f>
      </c>
      <c r="B640" s="0">
        <f>HYPERLINK("https://dl.dropboxusercontent.com/scl/fi/booq1qhewn7il1ao5oiix/womens-jackets-size-chartsathena.jpg?rlkey=kmfhlcntmma5xougas2df64q2&amp;dl=0","Click to download SizeChart")</f>
      </c>
      <c r="C640" s="0" t="inlineStr">
        <is>
          <t>Athena Women's Quilted Jacket</t>
        </is>
      </c>
      <c r="D640" s="0" t="inlineStr">
        <is>
          <t>'128566</t>
        </is>
      </c>
      <c r="E640" s="0" t="inlineStr">
        <is>
          <t>DRK ATHENA W GY:128566C-L</t>
        </is>
      </c>
      <c r="F640" s="0" t="inlineStr">
        <is>
          <t>'817128566062</t>
        </is>
      </c>
      <c r="G640" s="0" t="inlineStr">
        <is>
          <t>WOMENS</t>
        </is>
      </c>
      <c r="H640" s="0" t="inlineStr">
        <is>
          <t>L</t>
        </is>
      </c>
      <c r="I640" s="0">
        <v>69.99</v>
      </c>
      <c r="J640" s="0">
        <v>2</v>
      </c>
    </row>
    <row r="641" spans="1:10" customHeight="0">
      <c r="A641" s="0">
        <f>HYPERLINK("https://dl.dropboxusercontent.com/scl/fi/3dtdggbms7sfwd3vhit3d/drakeathena-0246890.jpg?rlkey=f2gj8tm4zyp3pz7rlsh3qdy4q&amp;dl=0","Click to download Image")</f>
      </c>
      <c r="B641" s="0">
        <f>HYPERLINK("https://dl.dropboxusercontent.com/scl/fi/booq1qhewn7il1ao5oiix/womens-jackets-size-chartsathena.jpg?rlkey=kmfhlcntmma5xougas2df64q2&amp;dl=0","Click to download SizeChart")</f>
      </c>
      <c r="C641" s="0" t="inlineStr">
        <is>
          <t>Athena Women's Quilted Jacket</t>
        </is>
      </c>
      <c r="D641" s="0" t="inlineStr">
        <is>
          <t>'128566</t>
        </is>
      </c>
      <c r="E641" s="0" t="inlineStr">
        <is>
          <t>DRK ATHENA W GY:128566D-XL</t>
        </is>
      </c>
      <c r="F641" s="0" t="inlineStr">
        <is>
          <t>'817128566079</t>
        </is>
      </c>
      <c r="G641" s="0" t="inlineStr">
        <is>
          <t>WOMENS</t>
        </is>
      </c>
      <c r="H641" s="0" t="inlineStr">
        <is>
          <t>XL</t>
        </is>
      </c>
      <c r="I641" s="0">
        <v>69.99</v>
      </c>
      <c r="J641" s="0">
        <v>1</v>
      </c>
    </row>
    <row r="642" spans="1:10" customHeight="0">
      <c r="A642" s="0">
        <f>HYPERLINK("https://dl.dropboxusercontent.com/scl/fi/tsbenx4bwkrfo4ensnk2x/drk45274.jpg?rlkey=4hladd868wgww1kne9uqq5xt4&amp;dl=0","Click to download Image")</f>
      </c>
      <c r="B642" s="0">
        <f>HYPERLINK("https://dl.dropboxusercontent.com/scl/fi/rnrg4w2my1zdfv3hpcjgu/mens-button-down-size-chartsdelta-golf.jpg?rlkey=xzt7201du2eylr9e18jtttr5n&amp;dl=0","Click to download SizeChart")</f>
      </c>
      <c r="C642" s="0" t="inlineStr">
        <is>
          <t>Plaid Button Down Shirt Men's 2.0</t>
        </is>
      </c>
      <c r="D642" s="0" t="inlineStr">
        <is>
          <t>'128235</t>
        </is>
      </c>
      <c r="E642" s="0" t="inlineStr">
        <is>
          <t>DRK GOLF2.0 M RL:128235A-S</t>
        </is>
      </c>
      <c r="F642" s="0" t="inlineStr">
        <is>
          <t>'817128235043</t>
        </is>
      </c>
      <c r="G642" s="0" t="inlineStr">
        <is>
          <t>MENS</t>
        </is>
      </c>
      <c r="H642" s="0" t="inlineStr">
        <is>
          <t>S</t>
        </is>
      </c>
      <c r="I642" s="0">
        <v>89.99</v>
      </c>
      <c r="J642" s="0">
        <v>4</v>
      </c>
    </row>
    <row r="643" spans="1:10" customHeight="0">
      <c r="A643" s="0">
        <f>HYPERLINK("https://dl.dropboxusercontent.com/scl/fi/tsbenx4bwkrfo4ensnk2x/drk45274.jpg?rlkey=4hladd868wgww1kne9uqq5xt4&amp;dl=0","Click to download Image")</f>
      </c>
      <c r="B643" s="0">
        <f>HYPERLINK("https://dl.dropboxusercontent.com/scl/fi/rnrg4w2my1zdfv3hpcjgu/mens-button-down-size-chartsdelta-golf.jpg?rlkey=xzt7201du2eylr9e18jtttr5n&amp;dl=0","Click to download SizeChart")</f>
      </c>
      <c r="C643" s="0" t="inlineStr">
        <is>
          <t>Plaid Button Down Shirt Men's 2.0</t>
        </is>
      </c>
      <c r="D643" s="0" t="inlineStr">
        <is>
          <t>'128235</t>
        </is>
      </c>
      <c r="E643" s="0" t="inlineStr">
        <is>
          <t>DRK GOLF2.0 M RL:128235B-M</t>
        </is>
      </c>
      <c r="F643" s="0" t="inlineStr">
        <is>
          <t>'817128235050</t>
        </is>
      </c>
      <c r="G643" s="0" t="inlineStr">
        <is>
          <t>MENS</t>
        </is>
      </c>
      <c r="H643" s="0" t="inlineStr">
        <is>
          <t>M</t>
        </is>
      </c>
      <c r="I643" s="0">
        <v>89.99</v>
      </c>
      <c r="J643" s="0">
        <v>7</v>
      </c>
    </row>
    <row r="644" spans="1:10" customHeight="0">
      <c r="A644" s="0">
        <f>HYPERLINK("https://dl.dropboxusercontent.com/scl/fi/tsbenx4bwkrfo4ensnk2x/drk45274.jpg?rlkey=4hladd868wgww1kne9uqq5xt4&amp;dl=0","Click to download Image")</f>
      </c>
      <c r="B644" s="0">
        <f>HYPERLINK("https://dl.dropboxusercontent.com/scl/fi/rnrg4w2my1zdfv3hpcjgu/mens-button-down-size-chartsdelta-golf.jpg?rlkey=xzt7201du2eylr9e18jtttr5n&amp;dl=0","Click to download SizeChart")</f>
      </c>
      <c r="C644" s="0" t="inlineStr">
        <is>
          <t>Plaid Button Down Shirt Men's 2.0</t>
        </is>
      </c>
      <c r="D644" s="0" t="inlineStr">
        <is>
          <t>'128235</t>
        </is>
      </c>
      <c r="E644" s="0" t="inlineStr">
        <is>
          <t>DRK GOLF2.0 M RL:128235C-L</t>
        </is>
      </c>
      <c r="F644" s="0" t="inlineStr">
        <is>
          <t>'817128235067</t>
        </is>
      </c>
      <c r="G644" s="0" t="inlineStr">
        <is>
          <t>MENS</t>
        </is>
      </c>
      <c r="H644" s="0" t="inlineStr">
        <is>
          <t>L</t>
        </is>
      </c>
      <c r="I644" s="0">
        <v>89.99</v>
      </c>
      <c r="J644" s="0">
        <v>7</v>
      </c>
    </row>
    <row r="645" spans="1:10" customHeight="0">
      <c r="A645" s="0">
        <f>HYPERLINK("https://dl.dropboxusercontent.com/scl/fi/tsbenx4bwkrfo4ensnk2x/drk45274.jpg?rlkey=4hladd868wgww1kne9uqq5xt4&amp;dl=0","Click to download Image")</f>
      </c>
      <c r="B645" s="0">
        <f>HYPERLINK("https://dl.dropboxusercontent.com/scl/fi/rnrg4w2my1zdfv3hpcjgu/mens-button-down-size-chartsdelta-golf.jpg?rlkey=xzt7201du2eylr9e18jtttr5n&amp;dl=0","Click to download SizeChart")</f>
      </c>
      <c r="C645" s="0" t="inlineStr">
        <is>
          <t>Plaid Button Down Shirt Men's 2.0</t>
        </is>
      </c>
      <c r="D645" s="0" t="inlineStr">
        <is>
          <t>'128235</t>
        </is>
      </c>
      <c r="E645" s="0" t="inlineStr">
        <is>
          <t>DRK GOLF2.0 M RL:128235D-XL</t>
        </is>
      </c>
      <c r="F645" s="0" t="inlineStr">
        <is>
          <t>'817128235074</t>
        </is>
      </c>
      <c r="G645" s="0" t="inlineStr">
        <is>
          <t>MENS</t>
        </is>
      </c>
      <c r="H645" s="0" t="inlineStr">
        <is>
          <t>XL</t>
        </is>
      </c>
      <c r="I645" s="0">
        <v>89.99</v>
      </c>
      <c r="J645" s="0">
        <v>10</v>
      </c>
    </row>
    <row r="646" spans="1:10" customHeight="0">
      <c r="A646" s="0">
        <f>HYPERLINK("https://dl.dropboxusercontent.com/scl/fi/tsbenx4bwkrfo4ensnk2x/drk45274.jpg?rlkey=4hladd868wgww1kne9uqq5xt4&amp;dl=0","Click to download Image")</f>
      </c>
      <c r="B646" s="0">
        <f>HYPERLINK("https://dl.dropboxusercontent.com/scl/fi/rnrg4w2my1zdfv3hpcjgu/mens-button-down-size-chartsdelta-golf.jpg?rlkey=xzt7201du2eylr9e18jtttr5n&amp;dl=0","Click to download SizeChart")</f>
      </c>
      <c r="C646" s="0" t="inlineStr">
        <is>
          <t>Plaid Button Down Shirt Men's 2.0</t>
        </is>
      </c>
      <c r="D646" s="0" t="inlineStr">
        <is>
          <t>'128235</t>
        </is>
      </c>
      <c r="E646" s="0" t="inlineStr">
        <is>
          <t>DRK GOLF2.0 M RL:128235E-2XL</t>
        </is>
      </c>
      <c r="F646" s="0" t="inlineStr">
        <is>
          <t>'817128235081</t>
        </is>
      </c>
      <c r="G646" s="0" t="inlineStr">
        <is>
          <t>MENS</t>
        </is>
      </c>
      <c r="H646" s="0" t="inlineStr">
        <is>
          <t>2XL</t>
        </is>
      </c>
      <c r="I646" s="0">
        <v>91.99</v>
      </c>
      <c r="J646" s="0">
        <v>8</v>
      </c>
    </row>
    <row r="647" spans="1:10" customHeight="0">
      <c r="A647" s="0">
        <f>HYPERLINK("https://dl.dropboxusercontent.com/scl/fi/tsbenx4bwkrfo4ensnk2x/drk45274.jpg?rlkey=4hladd868wgww1kne9uqq5xt4&amp;dl=0","Click to download Image")</f>
      </c>
      <c r="B647" s="0">
        <f>HYPERLINK("https://dl.dropboxusercontent.com/scl/fi/rnrg4w2my1zdfv3hpcjgu/mens-button-down-size-chartsdelta-golf.jpg?rlkey=xzt7201du2eylr9e18jtttr5n&amp;dl=0","Click to download SizeChart")</f>
      </c>
      <c r="C647" s="0" t="inlineStr">
        <is>
          <t>Plaid Button Down Shirt Men's 2.0</t>
        </is>
      </c>
      <c r="D647" s="0" t="inlineStr">
        <is>
          <t>'128235</t>
        </is>
      </c>
      <c r="E647" s="0" t="inlineStr">
        <is>
          <t>DRK GOLF2.0 M RL:128235F-3XL</t>
        </is>
      </c>
      <c r="F647" s="0" t="inlineStr">
        <is>
          <t>'817128235098</t>
        </is>
      </c>
      <c r="G647" s="0" t="inlineStr">
        <is>
          <t>MENS</t>
        </is>
      </c>
      <c r="H647" s="0" t="inlineStr">
        <is>
          <t>3XL</t>
        </is>
      </c>
      <c r="I647" s="0">
        <v>91.99</v>
      </c>
      <c r="J647" s="0">
        <v>7</v>
      </c>
    </row>
    <row r="648" spans="1:10" customHeight="0">
      <c r="A648" s="0">
        <f>HYPERLINK("https://dl.dropboxusercontent.com/scl/fi/xwj3dmupqujcg1v97oxjz/drakebutton80519.jpg?rlkey=65hpa93fwjaihmjbkt4vv3w0v&amp;dl=0","Click to download Image")</f>
      </c>
      <c r="B648" s="0">
        <f>HYPERLINK("https://dl.dropboxusercontent.com/scl/fi/ha0lknco06ajnchhtgp19/2january-20201mens.jpg?rlkey=9txcvgc1yqjwfw140kbthngti&amp;dl=0","Click to download SizeChart")</f>
      </c>
      <c r="C648" s="0" t="inlineStr">
        <is>
          <t>Plaid Button Down Shirt Men's</t>
        </is>
      </c>
      <c r="D648" s="0" t="inlineStr">
        <is>
          <t>'128235</t>
        </is>
      </c>
      <c r="E648" s="0" t="inlineStr">
        <is>
          <t>DRK GOLF M RL:128235A-S</t>
        </is>
      </c>
      <c r="F648" s="0" t="inlineStr">
        <is>
          <t>'817128235043</t>
        </is>
      </c>
      <c r="G648" s="0" t="inlineStr">
        <is>
          <t>MENS</t>
        </is>
      </c>
      <c r="H648" s="0" t="inlineStr">
        <is>
          <t>S</t>
        </is>
      </c>
      <c r="I648" s="0">
        <v>89.99</v>
      </c>
      <c r="J648" s="0">
        <v>2</v>
      </c>
    </row>
    <row r="649" spans="1:10" customHeight="0">
      <c r="A649" s="0">
        <f>HYPERLINK("https://dl.dropboxusercontent.com/scl/fi/xwj3dmupqujcg1v97oxjz/drakebutton80519.jpg?rlkey=65hpa93fwjaihmjbkt4vv3w0v&amp;dl=0","Click to download Image")</f>
      </c>
      <c r="B649" s="0">
        <f>HYPERLINK("https://dl.dropboxusercontent.com/scl/fi/ha0lknco06ajnchhtgp19/2january-20201mens.jpg?rlkey=9txcvgc1yqjwfw140kbthngti&amp;dl=0","Click to download SizeChart")</f>
      </c>
      <c r="C649" s="0" t="inlineStr">
        <is>
          <t>Plaid Button Down Shirt Men's</t>
        </is>
      </c>
      <c r="D649" s="0" t="inlineStr">
        <is>
          <t>'128235</t>
        </is>
      </c>
      <c r="E649" s="0" t="inlineStr">
        <is>
          <t>DRK GOLF M RL:128235B-M</t>
        </is>
      </c>
      <c r="F649" s="0" t="inlineStr">
        <is>
          <t>'817128235050</t>
        </is>
      </c>
      <c r="G649" s="0" t="inlineStr">
        <is>
          <t>MENS</t>
        </is>
      </c>
      <c r="H649" s="0" t="inlineStr">
        <is>
          <t>M</t>
        </is>
      </c>
      <c r="I649" s="0">
        <v>89.99</v>
      </c>
      <c r="J649" s="0">
        <v>4</v>
      </c>
    </row>
    <row r="650" spans="1:10" customHeight="0">
      <c r="A650" s="0">
        <f>HYPERLINK("https://dl.dropboxusercontent.com/scl/fi/xwj3dmupqujcg1v97oxjz/drakebutton80519.jpg?rlkey=65hpa93fwjaihmjbkt4vv3w0v&amp;dl=0","Click to download Image")</f>
      </c>
      <c r="B650" s="0">
        <f>HYPERLINK("https://dl.dropboxusercontent.com/scl/fi/ha0lknco06ajnchhtgp19/2january-20201mens.jpg?rlkey=9txcvgc1yqjwfw140kbthngti&amp;dl=0","Click to download SizeChart")</f>
      </c>
      <c r="C650" s="0" t="inlineStr">
        <is>
          <t>Plaid Button Down Shirt Men's</t>
        </is>
      </c>
      <c r="D650" s="0" t="inlineStr">
        <is>
          <t>'128235</t>
        </is>
      </c>
      <c r="E650" s="0" t="inlineStr">
        <is>
          <t>DRK GOLF M RL:128235C-L</t>
        </is>
      </c>
      <c r="F650" s="0" t="inlineStr">
        <is>
          <t>'817128235067</t>
        </is>
      </c>
      <c r="G650" s="0" t="inlineStr">
        <is>
          <t>MENS</t>
        </is>
      </c>
      <c r="H650" s="0" t="inlineStr">
        <is>
          <t>L</t>
        </is>
      </c>
      <c r="I650" s="0">
        <v>89.99</v>
      </c>
      <c r="J650" s="0">
        <v>0</v>
      </c>
    </row>
    <row r="651" spans="1:10" customHeight="0">
      <c r="A651" s="0">
        <f>HYPERLINK("https://dl.dropboxusercontent.com/scl/fi/xwj3dmupqujcg1v97oxjz/drakebutton80519.jpg?rlkey=65hpa93fwjaihmjbkt4vv3w0v&amp;dl=0","Click to download Image")</f>
      </c>
      <c r="B651" s="0">
        <f>HYPERLINK("https://dl.dropboxusercontent.com/scl/fi/ha0lknco06ajnchhtgp19/2january-20201mens.jpg?rlkey=9txcvgc1yqjwfw140kbthngti&amp;dl=0","Click to download SizeChart")</f>
      </c>
      <c r="C651" s="0" t="inlineStr">
        <is>
          <t>Plaid Button Down Shirt Men's</t>
        </is>
      </c>
      <c r="D651" s="0" t="inlineStr">
        <is>
          <t>'128235</t>
        </is>
      </c>
      <c r="E651" s="0" t="inlineStr">
        <is>
          <t>DRK GOLF M RL:128235D-XL</t>
        </is>
      </c>
      <c r="F651" s="0" t="inlineStr">
        <is>
          <t>'817128235074</t>
        </is>
      </c>
      <c r="G651" s="0" t="inlineStr">
        <is>
          <t>MENS</t>
        </is>
      </c>
      <c r="H651" s="0" t="inlineStr">
        <is>
          <t>XL</t>
        </is>
      </c>
      <c r="I651" s="0">
        <v>89.99</v>
      </c>
      <c r="J651" s="0">
        <v>4</v>
      </c>
    </row>
    <row r="652" spans="1:10" customHeight="0">
      <c r="A652" s="0">
        <f>HYPERLINK("https://dl.dropboxusercontent.com/scl/fi/xwj3dmupqujcg1v97oxjz/drakebutton80519.jpg?rlkey=65hpa93fwjaihmjbkt4vv3w0v&amp;dl=0","Click to download Image")</f>
      </c>
      <c r="B652" s="0">
        <f>HYPERLINK("https://dl.dropboxusercontent.com/scl/fi/ha0lknco06ajnchhtgp19/2january-20201mens.jpg?rlkey=9txcvgc1yqjwfw140kbthngti&amp;dl=0","Click to download SizeChart")</f>
      </c>
      <c r="C652" s="0" t="inlineStr">
        <is>
          <t>Plaid Button Down Shirt Men's</t>
        </is>
      </c>
      <c r="D652" s="0" t="inlineStr">
        <is>
          <t>'128235</t>
        </is>
      </c>
      <c r="E652" s="0" t="inlineStr">
        <is>
          <t>DRK GOLF M RL:128235E-2XL</t>
        </is>
      </c>
      <c r="F652" s="0" t="inlineStr">
        <is>
          <t>'817128235081</t>
        </is>
      </c>
      <c r="G652" s="0" t="inlineStr">
        <is>
          <t>MENS</t>
        </is>
      </c>
      <c r="H652" s="0" t="inlineStr">
        <is>
          <t>2XL</t>
        </is>
      </c>
      <c r="I652" s="0">
        <v>91.99</v>
      </c>
      <c r="J652" s="0">
        <v>5</v>
      </c>
    </row>
    <row r="653" spans="1:10" customHeight="0">
      <c r="A653" s="0">
        <f>HYPERLINK("https://dl.dropboxusercontent.com/scl/fi/xwj3dmupqujcg1v97oxjz/drakebutton80519.jpg?rlkey=65hpa93fwjaihmjbkt4vv3w0v&amp;dl=0","Click to download Image")</f>
      </c>
      <c r="B653" s="0">
        <f>HYPERLINK("https://dl.dropboxusercontent.com/scl/fi/ha0lknco06ajnchhtgp19/2january-20201mens.jpg?rlkey=9txcvgc1yqjwfw140kbthngti&amp;dl=0","Click to download SizeChart")</f>
      </c>
      <c r="C653" s="0" t="inlineStr">
        <is>
          <t>Plaid Button Down Shirt Men's</t>
        </is>
      </c>
      <c r="D653" s="0" t="inlineStr">
        <is>
          <t>'128235</t>
        </is>
      </c>
      <c r="E653" s="0" t="inlineStr">
        <is>
          <t>DRK GOLF M RL:128235F-3XL</t>
        </is>
      </c>
      <c r="F653" s="0" t="inlineStr">
        <is>
          <t>'817128235098</t>
        </is>
      </c>
      <c r="G653" s="0" t="inlineStr">
        <is>
          <t>MENS</t>
        </is>
      </c>
      <c r="H653" s="0" t="inlineStr">
        <is>
          <t>3XL</t>
        </is>
      </c>
      <c r="I653" s="0">
        <v>91.99</v>
      </c>
      <c r="J653" s="0">
        <v>1</v>
      </c>
    </row>
    <row r="654" spans="1:10" customHeight="0">
      <c r="A654" s="0">
        <f>HYPERLINK("https://dl.dropboxusercontent.com/scl/fi/43n7gbbdv8u70s4tucqfg/drakevanessa-1-0264219.jpg?rlkey=nrtkzrogv0noc24hcdvrqfkf9&amp;dl=0","Click to download Image")</f>
      </c>
      <c r="C654" s="0" t="inlineStr">
        <is>
          <t>Vanessa Camo Weekender</t>
        </is>
      </c>
      <c r="D654" s="0" t="inlineStr">
        <is>
          <t>'128806</t>
        </is>
      </c>
      <c r="E654" s="0" t="inlineStr">
        <is>
          <t>DRAKE VANESS CO:128806</t>
        </is>
      </c>
      <c r="F654" s="0" t="inlineStr">
        <is>
          <t>'917128806011</t>
        </is>
      </c>
      <c r="I654" s="0">
        <v>49.99</v>
      </c>
      <c r="J654" s="0">
        <v>17</v>
      </c>
    </row>
    <row r="655" spans="1:10" customHeight="0">
      <c r="A655" s="0">
        <f>HYPERLINK("https://dl.dropboxusercontent.com/scl/fi/fvaepaq7ley0r3jfcnygw/128805-af.jpg?rlkey=8btp663tejrj2tatji5dr6be0&amp;dl=0","Click to download Image")</f>
      </c>
      <c r="C655" s="0" t="inlineStr">
        <is>
          <t>Vera Convertible Crossbody</t>
        </is>
      </c>
      <c r="D655" s="0" t="inlineStr">
        <is>
          <t>'128805</t>
        </is>
      </c>
      <c r="E655" s="0" t="inlineStr">
        <is>
          <t>DRAKE VERA GY:128805</t>
        </is>
      </c>
      <c r="F655" s="0" t="inlineStr">
        <is>
          <t>'917128805014</t>
        </is>
      </c>
      <c r="I655" s="0">
        <v>49.99</v>
      </c>
      <c r="J655" s="0">
        <v>6</v>
      </c>
    </row>
    <row r="656" spans="1:10" customHeight="0">
      <c r="A656" s="0">
        <f>HYPERLINK("https://dl.dropboxusercontent.com/scl/fi/asagyk2nnlh8ff0zo12bq/drake-150281.jpg?rlkey=gd2roptjbmizn9uhumbsk8z3f&amp;dl=0","Click to download Image")</f>
      </c>
      <c r="B656" s="0">
        <f>HYPERLINK("https://dl.dropboxusercontent.com/scl/fi/k39gbazhpk2502kle7ygp/mens-jackets-size-chartstravis.jpg?rlkey=klszxs98jauo1ks5aw961qc0e&amp;dl=0","Click to download SizeChart")</f>
      </c>
      <c r="C656" s="0" t="inlineStr">
        <is>
          <t>Travis Men's Quilted Jacket</t>
        </is>
      </c>
      <c r="D656" s="0" t="inlineStr">
        <is>
          <t>'150281</t>
        </is>
      </c>
      <c r="E656" s="0" t="inlineStr">
        <is>
          <t>DRK TRAVIS M NY:150281A-S</t>
        </is>
      </c>
      <c r="F656" s="0" t="inlineStr">
        <is>
          <t>'817150281049</t>
        </is>
      </c>
      <c r="G656" s="0" t="inlineStr">
        <is>
          <t>MENS</t>
        </is>
      </c>
      <c r="H656" s="0" t="inlineStr">
        <is>
          <t>S</t>
        </is>
      </c>
      <c r="I656" s="0">
        <v>69.99</v>
      </c>
      <c r="J656" s="0">
        <v>2</v>
      </c>
    </row>
    <row r="657" spans="1:10" customHeight="0">
      <c r="A657" s="0">
        <f>HYPERLINK("https://dl.dropboxusercontent.com/scl/fi/asagyk2nnlh8ff0zo12bq/drake-150281.jpg?rlkey=gd2roptjbmizn9uhumbsk8z3f&amp;dl=0","Click to download Image")</f>
      </c>
      <c r="B657" s="0">
        <f>HYPERLINK("https://dl.dropboxusercontent.com/scl/fi/k39gbazhpk2502kle7ygp/mens-jackets-size-chartstravis.jpg?rlkey=klszxs98jauo1ks5aw961qc0e&amp;dl=0","Click to download SizeChart")</f>
      </c>
      <c r="C657" s="0" t="inlineStr">
        <is>
          <t>Travis Men's Quilted Jacket</t>
        </is>
      </c>
      <c r="D657" s="0" t="inlineStr">
        <is>
          <t>'150281</t>
        </is>
      </c>
      <c r="E657" s="0" t="inlineStr">
        <is>
          <t>DRK TRAVIS M NY:150281B-M</t>
        </is>
      </c>
      <c r="F657" s="0" t="inlineStr">
        <is>
          <t>'817150281056</t>
        </is>
      </c>
      <c r="G657" s="0" t="inlineStr">
        <is>
          <t>MENS</t>
        </is>
      </c>
      <c r="H657" s="0" t="inlineStr">
        <is>
          <t>M</t>
        </is>
      </c>
      <c r="I657" s="0">
        <v>69.99</v>
      </c>
      <c r="J657" s="0">
        <v>2</v>
      </c>
    </row>
    <row r="658" spans="1:10" customHeight="0">
      <c r="A658" s="0">
        <f>HYPERLINK("https://dl.dropboxusercontent.com/scl/fi/asagyk2nnlh8ff0zo12bq/drake-150281.jpg?rlkey=gd2roptjbmizn9uhumbsk8z3f&amp;dl=0","Click to download Image")</f>
      </c>
      <c r="B658" s="0">
        <f>HYPERLINK("https://dl.dropboxusercontent.com/scl/fi/k39gbazhpk2502kle7ygp/mens-jackets-size-chartstravis.jpg?rlkey=klszxs98jauo1ks5aw961qc0e&amp;dl=0","Click to download SizeChart")</f>
      </c>
      <c r="C658" s="0" t="inlineStr">
        <is>
          <t>Travis Men's Quilted Jacket</t>
        </is>
      </c>
      <c r="D658" s="0" t="inlineStr">
        <is>
          <t>'150281</t>
        </is>
      </c>
      <c r="E658" s="0" t="inlineStr">
        <is>
          <t>DRK TRAVIS M NY:150281C-L</t>
        </is>
      </c>
      <c r="F658" s="0" t="inlineStr">
        <is>
          <t>'817150281063</t>
        </is>
      </c>
      <c r="G658" s="0" t="inlineStr">
        <is>
          <t>MENS</t>
        </is>
      </c>
      <c r="H658" s="0" t="inlineStr">
        <is>
          <t>L</t>
        </is>
      </c>
      <c r="I658" s="0">
        <v>69.99</v>
      </c>
      <c r="J658" s="0">
        <v>2</v>
      </c>
    </row>
    <row r="659" spans="1:10" customHeight="0">
      <c r="A659" s="0">
        <f>HYPERLINK("https://dl.dropboxusercontent.com/scl/fi/asagyk2nnlh8ff0zo12bq/drake-150281.jpg?rlkey=gd2roptjbmizn9uhumbsk8z3f&amp;dl=0","Click to download Image")</f>
      </c>
      <c r="B659" s="0">
        <f>HYPERLINK("https://dl.dropboxusercontent.com/scl/fi/k39gbazhpk2502kle7ygp/mens-jackets-size-chartstravis.jpg?rlkey=klszxs98jauo1ks5aw961qc0e&amp;dl=0","Click to download SizeChart")</f>
      </c>
      <c r="C659" s="0" t="inlineStr">
        <is>
          <t>Travis Men's Quilted Jacket</t>
        </is>
      </c>
      <c r="D659" s="0" t="inlineStr">
        <is>
          <t>'150281</t>
        </is>
      </c>
      <c r="E659" s="0" t="inlineStr">
        <is>
          <t>DRK TRAVIS M NY:150281D-XL</t>
        </is>
      </c>
      <c r="F659" s="0" t="inlineStr">
        <is>
          <t>'817150281070</t>
        </is>
      </c>
      <c r="G659" s="0" t="inlineStr">
        <is>
          <t>MENS</t>
        </is>
      </c>
      <c r="H659" s="0" t="inlineStr">
        <is>
          <t>XL</t>
        </is>
      </c>
      <c r="I659" s="0">
        <v>69.99</v>
      </c>
      <c r="J659" s="0">
        <v>6</v>
      </c>
    </row>
    <row r="660" spans="1:10" customHeight="0">
      <c r="A660" s="0">
        <f>HYPERLINK("https://dl.dropboxusercontent.com/scl/fi/asagyk2nnlh8ff0zo12bq/drake-150281.jpg?rlkey=gd2roptjbmizn9uhumbsk8z3f&amp;dl=0","Click to download Image")</f>
      </c>
      <c r="B660" s="0">
        <f>HYPERLINK("https://dl.dropboxusercontent.com/scl/fi/k39gbazhpk2502kle7ygp/mens-jackets-size-chartstravis.jpg?rlkey=klszxs98jauo1ks5aw961qc0e&amp;dl=0","Click to download SizeChart")</f>
      </c>
      <c r="C660" s="0" t="inlineStr">
        <is>
          <t>Travis Men's Quilted Jacket</t>
        </is>
      </c>
      <c r="D660" s="0" t="inlineStr">
        <is>
          <t>'150281</t>
        </is>
      </c>
      <c r="E660" s="0" t="inlineStr">
        <is>
          <t>DRK TRAVIS M NY:150281E-2XL</t>
        </is>
      </c>
      <c r="F660" s="0" t="inlineStr">
        <is>
          <t>'817150281087</t>
        </is>
      </c>
      <c r="G660" s="0" t="inlineStr">
        <is>
          <t>MENS</t>
        </is>
      </c>
      <c r="H660" s="0" t="inlineStr">
        <is>
          <t>2XL</t>
        </is>
      </c>
      <c r="I660" s="0">
        <v>71.99</v>
      </c>
      <c r="J660" s="0">
        <v>4</v>
      </c>
    </row>
    <row r="661" spans="1:10" customHeight="0">
      <c r="A661" s="0">
        <f>HYPERLINK("https://dl.dropboxusercontent.com/scl/fi/asagyk2nnlh8ff0zo12bq/drake-150281.jpg?rlkey=gd2roptjbmizn9uhumbsk8z3f&amp;dl=0","Click to download Image")</f>
      </c>
      <c r="B661" s="0">
        <f>HYPERLINK("https://dl.dropboxusercontent.com/scl/fi/k39gbazhpk2502kle7ygp/mens-jackets-size-chartstravis.jpg?rlkey=klszxs98jauo1ks5aw961qc0e&amp;dl=0","Click to download SizeChart")</f>
      </c>
      <c r="C661" s="0" t="inlineStr">
        <is>
          <t>Travis Men's Quilted Jacket</t>
        </is>
      </c>
      <c r="D661" s="0" t="inlineStr">
        <is>
          <t>'150281</t>
        </is>
      </c>
      <c r="E661" s="0" t="inlineStr">
        <is>
          <t>DRK TRAVIS M NY:150281F-3XL</t>
        </is>
      </c>
      <c r="F661" s="0" t="inlineStr">
        <is>
          <t>'817150281094</t>
        </is>
      </c>
      <c r="G661" s="0" t="inlineStr">
        <is>
          <t>MENS</t>
        </is>
      </c>
      <c r="H661" s="0" t="inlineStr">
        <is>
          <t>3XL</t>
        </is>
      </c>
      <c r="I661" s="0">
        <v>71.99</v>
      </c>
      <c r="J661" s="0">
        <v>2</v>
      </c>
    </row>
    <row r="662" spans="1:10" customHeight="0">
      <c r="A662" s="0">
        <f>HYPERLINK("https://dl.dropboxusercontent.com/scl/fi/jeo218zffqbj5dn2xuukm/drakeurban-0220436.jpg?rlkey=8wtqw3mopyhh3d37tlsjgbr34&amp;dl=0","Click to download Image")</f>
      </c>
      <c r="C662" s="0" t="inlineStr">
        <is>
          <t>Urban Men's Performance Beanie</t>
        </is>
      </c>
      <c r="D662" s="0" t="inlineStr">
        <is>
          <t>'128810</t>
        </is>
      </c>
      <c r="E662" s="0" t="inlineStr">
        <is>
          <t>DRK URBAN:128810</t>
        </is>
      </c>
      <c r="F662" s="0" t="inlineStr">
        <is>
          <t>'717128810014</t>
        </is>
      </c>
      <c r="G662" s="0" t="inlineStr">
        <is>
          <t>MENS</t>
        </is>
      </c>
      <c r="H662" s="0" t="inlineStr">
        <is>
          <t>STANDARD MENS</t>
        </is>
      </c>
      <c r="I662" s="0">
        <v>19.99</v>
      </c>
      <c r="J662" s="0">
        <v>19</v>
      </c>
    </row>
    <row r="663" spans="1:10" customHeight="0">
      <c r="A663" s="0">
        <f>HYPERLINK("https://dl.dropboxusercontent.com/scl/fi/16y039ehzqvbc2u17sbn2/drakeveronica-1-0220174.jpg?rlkey=au9vytzosjyoxkx8q75e9er3k&amp;dl=0","Click to download Image")</f>
      </c>
      <c r="B663" s="0">
        <f>HYPERLINK("https://dl.dropboxusercontent.com/scl/fi/u244xlhzhorg64z89cs1c/womens-size-chartsveronica.jpg?rlkey=b4t87mt98h9mt2xqqnvr2hghl&amp;dl=0","Click to download SizeChart")</f>
      </c>
      <c r="C663" s="0" t="inlineStr">
        <is>
          <t>Veronica Women's Canvas Jacket</t>
        </is>
      </c>
      <c r="D663" s="0" t="inlineStr">
        <is>
          <t>'128802</t>
        </is>
      </c>
      <c r="E663" s="0" t="inlineStr">
        <is>
          <t>DRK VERONI W GY:128802A-S</t>
        </is>
      </c>
      <c r="F663" s="0" t="inlineStr">
        <is>
          <t>'817128802047</t>
        </is>
      </c>
      <c r="G663" s="0" t="inlineStr">
        <is>
          <t>WOMENS</t>
        </is>
      </c>
      <c r="H663" s="0" t="inlineStr">
        <is>
          <t>S</t>
        </is>
      </c>
      <c r="I663" s="0">
        <v>59.99</v>
      </c>
      <c r="J663" s="0">
        <v>4</v>
      </c>
    </row>
    <row r="664" spans="1:10" customHeight="0">
      <c r="A664" s="0">
        <f>HYPERLINK("https://dl.dropboxusercontent.com/scl/fi/16y039ehzqvbc2u17sbn2/drakeveronica-1-0220174.jpg?rlkey=au9vytzosjyoxkx8q75e9er3k&amp;dl=0","Click to download Image")</f>
      </c>
      <c r="B664" s="0">
        <f>HYPERLINK("https://dl.dropboxusercontent.com/scl/fi/u244xlhzhorg64z89cs1c/womens-size-chartsveronica.jpg?rlkey=b4t87mt98h9mt2xqqnvr2hghl&amp;dl=0","Click to download SizeChart")</f>
      </c>
      <c r="C664" s="0" t="inlineStr">
        <is>
          <t>Veronica Women's Canvas Jacket</t>
        </is>
      </c>
      <c r="D664" s="0" t="inlineStr">
        <is>
          <t>'128802</t>
        </is>
      </c>
      <c r="E664" s="0" t="inlineStr">
        <is>
          <t>DRK VERONI W GY:128802B-M</t>
        </is>
      </c>
      <c r="F664" s="0" t="inlineStr">
        <is>
          <t>'817128802054</t>
        </is>
      </c>
      <c r="G664" s="0" t="inlineStr">
        <is>
          <t>WOMENS</t>
        </is>
      </c>
      <c r="H664" s="0" t="inlineStr">
        <is>
          <t>M</t>
        </is>
      </c>
      <c r="I664" s="0">
        <v>59.99</v>
      </c>
      <c r="J664" s="0">
        <v>7</v>
      </c>
    </row>
    <row r="665" spans="1:10" customHeight="0">
      <c r="A665" s="0">
        <f>HYPERLINK("https://dl.dropboxusercontent.com/scl/fi/16y039ehzqvbc2u17sbn2/drakeveronica-1-0220174.jpg?rlkey=au9vytzosjyoxkx8q75e9er3k&amp;dl=0","Click to download Image")</f>
      </c>
      <c r="B665" s="0">
        <f>HYPERLINK("https://dl.dropboxusercontent.com/scl/fi/u244xlhzhorg64z89cs1c/womens-size-chartsveronica.jpg?rlkey=b4t87mt98h9mt2xqqnvr2hghl&amp;dl=0","Click to download SizeChart")</f>
      </c>
      <c r="C665" s="0" t="inlineStr">
        <is>
          <t>Veronica Women's Canvas Jacket</t>
        </is>
      </c>
      <c r="D665" s="0" t="inlineStr">
        <is>
          <t>'128802</t>
        </is>
      </c>
      <c r="E665" s="0" t="inlineStr">
        <is>
          <t>DRK VERONI W GY:128802C-L</t>
        </is>
      </c>
      <c r="F665" s="0" t="inlineStr">
        <is>
          <t>'817128802061</t>
        </is>
      </c>
      <c r="G665" s="0" t="inlineStr">
        <is>
          <t>WOMENS</t>
        </is>
      </c>
      <c r="H665" s="0" t="inlineStr">
        <is>
          <t>L</t>
        </is>
      </c>
      <c r="I665" s="0">
        <v>59.99</v>
      </c>
      <c r="J665" s="0">
        <v>7</v>
      </c>
    </row>
    <row r="666" spans="1:10" customHeight="0">
      <c r="A666" s="0">
        <f>HYPERLINK("https://dl.dropboxusercontent.com/scl/fi/16y039ehzqvbc2u17sbn2/drakeveronica-1-0220174.jpg?rlkey=au9vytzosjyoxkx8q75e9er3k&amp;dl=0","Click to download Image")</f>
      </c>
      <c r="B666" s="0">
        <f>HYPERLINK("https://dl.dropboxusercontent.com/scl/fi/u244xlhzhorg64z89cs1c/womens-size-chartsveronica.jpg?rlkey=b4t87mt98h9mt2xqqnvr2hghl&amp;dl=0","Click to download SizeChart")</f>
      </c>
      <c r="C666" s="0" t="inlineStr">
        <is>
          <t>Veronica Women's Canvas Jacket</t>
        </is>
      </c>
      <c r="D666" s="0" t="inlineStr">
        <is>
          <t>'128802</t>
        </is>
      </c>
      <c r="E666" s="0" t="inlineStr">
        <is>
          <t>DRK VERONI W GY:128802D-XL</t>
        </is>
      </c>
      <c r="F666" s="0" t="inlineStr">
        <is>
          <t>'817128802078</t>
        </is>
      </c>
      <c r="G666" s="0" t="inlineStr">
        <is>
          <t>WOMENS</t>
        </is>
      </c>
      <c r="H666" s="0" t="inlineStr">
        <is>
          <t>XL</t>
        </is>
      </c>
      <c r="I666" s="0">
        <v>59.99</v>
      </c>
      <c r="J666" s="0">
        <v>3</v>
      </c>
    </row>
    <row r="667" spans="1:10" customHeight="0">
      <c r="A667" s="0">
        <f>HYPERLINK("https://dl.dropboxusercontent.com/scl/fi/16y039ehzqvbc2u17sbn2/drakeveronica-1-0220174.jpg?rlkey=au9vytzosjyoxkx8q75e9er3k&amp;dl=0","Click to download Image")</f>
      </c>
      <c r="B667" s="0">
        <f>HYPERLINK("https://dl.dropboxusercontent.com/scl/fi/u244xlhzhorg64z89cs1c/womens-size-chartsveronica.jpg?rlkey=b4t87mt98h9mt2xqqnvr2hghl&amp;dl=0","Click to download SizeChart")</f>
      </c>
      <c r="C667" s="0" t="inlineStr">
        <is>
          <t>Veronica Women's Canvas Jacket</t>
        </is>
      </c>
      <c r="D667" s="0" t="inlineStr">
        <is>
          <t>'128802</t>
        </is>
      </c>
      <c r="E667" s="0" t="inlineStr">
        <is>
          <t>DRK VERONI W GY:128802E-2XL</t>
        </is>
      </c>
      <c r="F667" s="0" t="inlineStr">
        <is>
          <t>'817128802085</t>
        </is>
      </c>
      <c r="G667" s="0" t="inlineStr">
        <is>
          <t>WOMENS</t>
        </is>
      </c>
      <c r="H667" s="0" t="inlineStr">
        <is>
          <t>2XL</t>
        </is>
      </c>
      <c r="I667" s="0">
        <v>61.99</v>
      </c>
      <c r="J667" s="0">
        <v>1</v>
      </c>
    </row>
    <row r="668" spans="1:10" customHeight="0">
      <c r="A668" s="0">
        <f>HYPERLINK("https://dl.dropboxusercontent.com/scl/fi/16y039ehzqvbc2u17sbn2/drakeveronica-1-0220174.jpg?rlkey=au9vytzosjyoxkx8q75e9er3k&amp;dl=0","Click to download Image")</f>
      </c>
      <c r="B668" s="0">
        <f>HYPERLINK("https://dl.dropboxusercontent.com/scl/fi/u244xlhzhorg64z89cs1c/womens-size-chartsveronica.jpg?rlkey=b4t87mt98h9mt2xqqnvr2hghl&amp;dl=0","Click to download SizeChart")</f>
      </c>
      <c r="C668" s="0" t="inlineStr">
        <is>
          <t>Veronica Women's Canvas Jacket</t>
        </is>
      </c>
      <c r="D668" s="0" t="inlineStr">
        <is>
          <t>'128802</t>
        </is>
      </c>
      <c r="E668" s="0" t="inlineStr">
        <is>
          <t>DRK VERONI W GY:128802F-3XL</t>
        </is>
      </c>
      <c r="F668" s="0" t="inlineStr">
        <is>
          <t>'817128802092</t>
        </is>
      </c>
      <c r="G668" s="0" t="inlineStr">
        <is>
          <t>WOMENS</t>
        </is>
      </c>
      <c r="H668" s="0" t="inlineStr">
        <is>
          <t>3XL</t>
        </is>
      </c>
      <c r="I668" s="0">
        <v>61.99</v>
      </c>
      <c r="J668" s="0">
        <v>1</v>
      </c>
    </row>
    <row r="669" spans="1:10" customHeight="0">
      <c r="A669" s="0">
        <f>HYPERLINK("https://dl.dropboxusercontent.com/scl/fi/z0tbh4rrfwtcbivky0q13/drakeallegra-1-0226404.jpg?rlkey=occrjgun8t9jtyzqbm8s4pxa4&amp;dl=0","Click to download Image")</f>
      </c>
      <c r="B669" s="0">
        <f>HYPERLINK("https://dl.dropboxusercontent.com/scl/fi/f4v1s3r6299d1cm9u6rje/womens-size-chartsallegra.jpg?rlkey=pask7k8cap0mlhidh4zust7aq&amp;dl=0","Click to download SizeChart")</f>
      </c>
      <c r="C669" s="0" t="inlineStr">
        <is>
          <t>Allegra Women's Sherpa Wrap</t>
        </is>
      </c>
      <c r="D669" s="0" t="inlineStr">
        <is>
          <t>'128801</t>
        </is>
      </c>
      <c r="E669" s="0" t="inlineStr">
        <is>
          <t>DRK ALLEGR W FB:128801A-S</t>
        </is>
      </c>
      <c r="F669" s="0" t="inlineStr">
        <is>
          <t>'817128801040</t>
        </is>
      </c>
      <c r="G669" s="0" t="inlineStr">
        <is>
          <t>WOMENS</t>
        </is>
      </c>
      <c r="H669" s="0" t="inlineStr">
        <is>
          <t>S</t>
        </is>
      </c>
      <c r="I669" s="0">
        <v>54.99</v>
      </c>
      <c r="J669" s="0">
        <v>3</v>
      </c>
    </row>
    <row r="670" spans="1:10" customHeight="0">
      <c r="A670" s="0">
        <f>HYPERLINK("https://dl.dropboxusercontent.com/scl/fi/z0tbh4rrfwtcbivky0q13/drakeallegra-1-0226404.jpg?rlkey=occrjgun8t9jtyzqbm8s4pxa4&amp;dl=0","Click to download Image")</f>
      </c>
      <c r="B670" s="0">
        <f>HYPERLINK("https://dl.dropboxusercontent.com/scl/fi/f4v1s3r6299d1cm9u6rje/womens-size-chartsallegra.jpg?rlkey=pask7k8cap0mlhidh4zust7aq&amp;dl=0","Click to download SizeChart")</f>
      </c>
      <c r="C670" s="0" t="inlineStr">
        <is>
          <t>Allegra Women's Sherpa Wrap</t>
        </is>
      </c>
      <c r="D670" s="0" t="inlineStr">
        <is>
          <t>'128801</t>
        </is>
      </c>
      <c r="E670" s="0" t="inlineStr">
        <is>
          <t>DRK ALLEGR W FB:128801B-M</t>
        </is>
      </c>
      <c r="F670" s="0" t="inlineStr">
        <is>
          <t>'817128801057</t>
        </is>
      </c>
      <c r="G670" s="0" t="inlineStr">
        <is>
          <t>WOMENS</t>
        </is>
      </c>
      <c r="H670" s="0" t="inlineStr">
        <is>
          <t>M</t>
        </is>
      </c>
      <c r="I670" s="0">
        <v>54.99</v>
      </c>
      <c r="J670" s="0">
        <v>7</v>
      </c>
    </row>
    <row r="671" spans="1:10" customHeight="0">
      <c r="A671" s="0">
        <f>HYPERLINK("https://dl.dropboxusercontent.com/scl/fi/z0tbh4rrfwtcbivky0q13/drakeallegra-1-0226404.jpg?rlkey=occrjgun8t9jtyzqbm8s4pxa4&amp;dl=0","Click to download Image")</f>
      </c>
      <c r="B671" s="0">
        <f>HYPERLINK("https://dl.dropboxusercontent.com/scl/fi/f4v1s3r6299d1cm9u6rje/womens-size-chartsallegra.jpg?rlkey=pask7k8cap0mlhidh4zust7aq&amp;dl=0","Click to download SizeChart")</f>
      </c>
      <c r="C671" s="0" t="inlineStr">
        <is>
          <t>Allegra Women's Sherpa Wrap</t>
        </is>
      </c>
      <c r="D671" s="0" t="inlineStr">
        <is>
          <t>'128801</t>
        </is>
      </c>
      <c r="E671" s="0" t="inlineStr">
        <is>
          <t>DRK ALLEGR W FB:128801C-L</t>
        </is>
      </c>
      <c r="F671" s="0" t="inlineStr">
        <is>
          <t>'817128801064</t>
        </is>
      </c>
      <c r="G671" s="0" t="inlineStr">
        <is>
          <t>WOMENS</t>
        </is>
      </c>
      <c r="H671" s="0" t="inlineStr">
        <is>
          <t>L</t>
        </is>
      </c>
      <c r="I671" s="0">
        <v>54.99</v>
      </c>
      <c r="J671" s="0">
        <v>6</v>
      </c>
    </row>
    <row r="672" spans="1:10" customHeight="0">
      <c r="A672" s="0">
        <f>HYPERLINK("https://dl.dropboxusercontent.com/scl/fi/z0tbh4rrfwtcbivky0q13/drakeallegra-1-0226404.jpg?rlkey=occrjgun8t9jtyzqbm8s4pxa4&amp;dl=0","Click to download Image")</f>
      </c>
      <c r="B672" s="0">
        <f>HYPERLINK("https://dl.dropboxusercontent.com/scl/fi/f4v1s3r6299d1cm9u6rje/womens-size-chartsallegra.jpg?rlkey=pask7k8cap0mlhidh4zust7aq&amp;dl=0","Click to download SizeChart")</f>
      </c>
      <c r="C672" s="0" t="inlineStr">
        <is>
          <t>Allegra Women's Sherpa Wrap</t>
        </is>
      </c>
      <c r="D672" s="0" t="inlineStr">
        <is>
          <t>'128801</t>
        </is>
      </c>
      <c r="E672" s="0" t="inlineStr">
        <is>
          <t>DRK ALLEGR W FB:128801D-XL</t>
        </is>
      </c>
      <c r="F672" s="0" t="inlineStr">
        <is>
          <t>'817128801071</t>
        </is>
      </c>
      <c r="G672" s="0" t="inlineStr">
        <is>
          <t>WOMENS</t>
        </is>
      </c>
      <c r="H672" s="0" t="inlineStr">
        <is>
          <t>XL</t>
        </is>
      </c>
      <c r="I672" s="0">
        <v>54.99</v>
      </c>
      <c r="J672" s="0">
        <v>4</v>
      </c>
    </row>
    <row r="673" spans="1:10" customHeight="0">
      <c r="A673" s="0">
        <f>HYPERLINK("https://dl.dropboxusercontent.com/scl/fi/z0tbh4rrfwtcbivky0q13/drakeallegra-1-0226404.jpg?rlkey=occrjgun8t9jtyzqbm8s4pxa4&amp;dl=0","Click to download Image")</f>
      </c>
      <c r="B673" s="0">
        <f>HYPERLINK("https://dl.dropboxusercontent.com/scl/fi/f4v1s3r6299d1cm9u6rje/womens-size-chartsallegra.jpg?rlkey=pask7k8cap0mlhidh4zust7aq&amp;dl=0","Click to download SizeChart")</f>
      </c>
      <c r="C673" s="0" t="inlineStr">
        <is>
          <t>Allegra Women's Sherpa Wrap</t>
        </is>
      </c>
      <c r="D673" s="0" t="inlineStr">
        <is>
          <t>'128801</t>
        </is>
      </c>
      <c r="E673" s="0" t="inlineStr">
        <is>
          <t>DRK ALLEGR W FB:128801E-2XL</t>
        </is>
      </c>
      <c r="F673" s="0" t="inlineStr">
        <is>
          <t>'817128801088</t>
        </is>
      </c>
      <c r="G673" s="0" t="inlineStr">
        <is>
          <t>WOMENS</t>
        </is>
      </c>
      <c r="H673" s="0" t="inlineStr">
        <is>
          <t>2XL</t>
        </is>
      </c>
      <c r="I673" s="0">
        <v>56.99</v>
      </c>
      <c r="J673" s="0">
        <v>2</v>
      </c>
    </row>
    <row r="674" spans="1:10" customHeight="0">
      <c r="A674" s="0">
        <f>HYPERLINK("https://dl.dropboxusercontent.com/scl/fi/z0tbh4rrfwtcbivky0q13/drakeallegra-1-0226404.jpg?rlkey=occrjgun8t9jtyzqbm8s4pxa4&amp;dl=0","Click to download Image")</f>
      </c>
      <c r="B674" s="0">
        <f>HYPERLINK("https://dl.dropboxusercontent.com/scl/fi/f4v1s3r6299d1cm9u6rje/womens-size-chartsallegra.jpg?rlkey=pask7k8cap0mlhidh4zust7aq&amp;dl=0","Click to download SizeChart")</f>
      </c>
      <c r="C674" s="0" t="inlineStr">
        <is>
          <t>Allegra Women's Sherpa Wrap</t>
        </is>
      </c>
      <c r="D674" s="0" t="inlineStr">
        <is>
          <t>'128801</t>
        </is>
      </c>
      <c r="E674" s="0" t="inlineStr">
        <is>
          <t>DRK ALLEGR W FB:128801F-3XL</t>
        </is>
      </c>
      <c r="F674" s="0" t="inlineStr">
        <is>
          <t>'817128801095</t>
        </is>
      </c>
      <c r="G674" s="0" t="inlineStr">
        <is>
          <t>WOMENS</t>
        </is>
      </c>
      <c r="H674" s="0" t="inlineStr">
        <is>
          <t>3XL</t>
        </is>
      </c>
      <c r="I674" s="0">
        <v>56.99</v>
      </c>
      <c r="J674" s="0">
        <v>0</v>
      </c>
    </row>
    <row r="675" spans="1:10" customHeight="0">
      <c r="A675" s="0">
        <f>HYPERLINK("https://dl.dropboxusercontent.com/scl/fi/hzsluuys9auokbcqtyhlf/drakeaf.png?rlkey=4eq9pvica2hrxdu1qdiwq38rc&amp;dl=0","Click to download Image")</f>
      </c>
      <c r="B675" s="0">
        <f>HYPERLINK("https://dl.dropboxusercontent.com/scl/fi/0v8kkqncln7ig4n66rxhj/mens-hoodie-size-chartsprice.jpg?rlkey=t9ks3fri96npkovqu1kvd1ncg&amp;dl=0","Click to download SizeChart")</f>
      </c>
      <c r="C675" s="0" t="inlineStr">
        <is>
          <t>Price Mens Hoodie</t>
        </is>
      </c>
      <c r="D675" s="0" t="inlineStr">
        <is>
          <t>'131685</t>
        </is>
      </c>
      <c r="E675" s="0" t="inlineStr">
        <is>
          <t>DRK M PRICE GY:131685A-S</t>
        </is>
      </c>
      <c r="F675" s="0" t="inlineStr">
        <is>
          <t>'817131685040</t>
        </is>
      </c>
      <c r="G675" s="0" t="inlineStr">
        <is>
          <t>MENS</t>
        </is>
      </c>
      <c r="H675" s="0" t="inlineStr">
        <is>
          <t>S</t>
        </is>
      </c>
      <c r="I675" s="0">
        <v>54.99</v>
      </c>
      <c r="J675" s="0">
        <v>2</v>
      </c>
    </row>
    <row r="676" spans="1:10" customHeight="0">
      <c r="A676" s="0">
        <f>HYPERLINK("https://dl.dropboxusercontent.com/scl/fi/hzsluuys9auokbcqtyhlf/drakeaf.png?rlkey=4eq9pvica2hrxdu1qdiwq38rc&amp;dl=0","Click to download Image")</f>
      </c>
      <c r="B676" s="0">
        <f>HYPERLINK("https://dl.dropboxusercontent.com/scl/fi/0v8kkqncln7ig4n66rxhj/mens-hoodie-size-chartsprice.jpg?rlkey=t9ks3fri96npkovqu1kvd1ncg&amp;dl=0","Click to download SizeChart")</f>
      </c>
      <c r="C676" s="0" t="inlineStr">
        <is>
          <t>Price Mens Hoodie</t>
        </is>
      </c>
      <c r="D676" s="0" t="inlineStr">
        <is>
          <t>'131685</t>
        </is>
      </c>
      <c r="E676" s="0" t="inlineStr">
        <is>
          <t>DRK M PRICE GY:131685B-M</t>
        </is>
      </c>
      <c r="F676" s="0" t="inlineStr">
        <is>
          <t>'817131685057</t>
        </is>
      </c>
      <c r="G676" s="0" t="inlineStr">
        <is>
          <t>MENS</t>
        </is>
      </c>
      <c r="H676" s="0" t="inlineStr">
        <is>
          <t>M</t>
        </is>
      </c>
      <c r="I676" s="0">
        <v>54.99</v>
      </c>
      <c r="J676" s="0">
        <v>3</v>
      </c>
    </row>
    <row r="677" spans="1:10" customHeight="0">
      <c r="A677" s="0">
        <f>HYPERLINK("https://dl.dropboxusercontent.com/scl/fi/hzsluuys9auokbcqtyhlf/drakeaf.png?rlkey=4eq9pvica2hrxdu1qdiwq38rc&amp;dl=0","Click to download Image")</f>
      </c>
      <c r="B677" s="0">
        <f>HYPERLINK("https://dl.dropboxusercontent.com/scl/fi/0v8kkqncln7ig4n66rxhj/mens-hoodie-size-chartsprice.jpg?rlkey=t9ks3fri96npkovqu1kvd1ncg&amp;dl=0","Click to download SizeChart")</f>
      </c>
      <c r="C677" s="0" t="inlineStr">
        <is>
          <t>Price Mens Hoodie</t>
        </is>
      </c>
      <c r="D677" s="0" t="inlineStr">
        <is>
          <t>'131685</t>
        </is>
      </c>
      <c r="E677" s="0" t="inlineStr">
        <is>
          <t>DRK M PRICE GY:131685C-L</t>
        </is>
      </c>
      <c r="F677" s="0" t="inlineStr">
        <is>
          <t>'817131685064</t>
        </is>
      </c>
      <c r="G677" s="0" t="inlineStr">
        <is>
          <t>MENS</t>
        </is>
      </c>
      <c r="H677" s="0" t="inlineStr">
        <is>
          <t>L</t>
        </is>
      </c>
      <c r="I677" s="0">
        <v>54.99</v>
      </c>
      <c r="J677" s="0">
        <v>0</v>
      </c>
    </row>
    <row r="678" spans="1:10" customHeight="0">
      <c r="A678" s="0">
        <f>HYPERLINK("https://dl.dropboxusercontent.com/scl/fi/hzsluuys9auokbcqtyhlf/drakeaf.png?rlkey=4eq9pvica2hrxdu1qdiwq38rc&amp;dl=0","Click to download Image")</f>
      </c>
      <c r="B678" s="0">
        <f>HYPERLINK("https://dl.dropboxusercontent.com/scl/fi/0v8kkqncln7ig4n66rxhj/mens-hoodie-size-chartsprice.jpg?rlkey=t9ks3fri96npkovqu1kvd1ncg&amp;dl=0","Click to download SizeChart")</f>
      </c>
      <c r="C678" s="0" t="inlineStr">
        <is>
          <t>Price Mens Hoodie</t>
        </is>
      </c>
      <c r="D678" s="0" t="inlineStr">
        <is>
          <t>'131685</t>
        </is>
      </c>
      <c r="E678" s="0" t="inlineStr">
        <is>
          <t>DRK M PRICE GY:131685D-XL</t>
        </is>
      </c>
      <c r="F678" s="0" t="inlineStr">
        <is>
          <t>'817131685071</t>
        </is>
      </c>
      <c r="G678" s="0" t="inlineStr">
        <is>
          <t>MENS</t>
        </is>
      </c>
      <c r="H678" s="0" t="inlineStr">
        <is>
          <t>XL</t>
        </is>
      </c>
      <c r="I678" s="0">
        <v>54.99</v>
      </c>
      <c r="J678" s="0">
        <v>3</v>
      </c>
    </row>
    <row r="679" spans="1:10" customHeight="0">
      <c r="A679" s="0">
        <f>HYPERLINK("https://dl.dropboxusercontent.com/scl/fi/hzsluuys9auokbcqtyhlf/drakeaf.png?rlkey=4eq9pvica2hrxdu1qdiwq38rc&amp;dl=0","Click to download Image")</f>
      </c>
      <c r="B679" s="0">
        <f>HYPERLINK("https://dl.dropboxusercontent.com/scl/fi/0v8kkqncln7ig4n66rxhj/mens-hoodie-size-chartsprice.jpg?rlkey=t9ks3fri96npkovqu1kvd1ncg&amp;dl=0","Click to download SizeChart")</f>
      </c>
      <c r="C679" s="0" t="inlineStr">
        <is>
          <t>Price Mens Hoodie</t>
        </is>
      </c>
      <c r="D679" s="0" t="inlineStr">
        <is>
          <t>'131685</t>
        </is>
      </c>
      <c r="E679" s="0" t="inlineStr">
        <is>
          <t>DRK M PRICE GY:131685E-2XL</t>
        </is>
      </c>
      <c r="F679" s="0" t="inlineStr">
        <is>
          <t>'817131685088</t>
        </is>
      </c>
      <c r="G679" s="0" t="inlineStr">
        <is>
          <t>MENS</t>
        </is>
      </c>
      <c r="H679" s="0" t="inlineStr">
        <is>
          <t>2XL</t>
        </is>
      </c>
      <c r="I679" s="0">
        <v>56.99</v>
      </c>
      <c r="J679" s="0">
        <v>3</v>
      </c>
    </row>
    <row r="680" spans="1:10" customHeight="0">
      <c r="A680" s="0">
        <f>HYPERLINK("https://dl.dropboxusercontent.com/scl/fi/hzsluuys9auokbcqtyhlf/drakeaf.png?rlkey=4eq9pvica2hrxdu1qdiwq38rc&amp;dl=0","Click to download Image")</f>
      </c>
      <c r="B680" s="0">
        <f>HYPERLINK("https://dl.dropboxusercontent.com/scl/fi/0v8kkqncln7ig4n66rxhj/mens-hoodie-size-chartsprice.jpg?rlkey=t9ks3fri96npkovqu1kvd1ncg&amp;dl=0","Click to download SizeChart")</f>
      </c>
      <c r="C680" s="0" t="inlineStr">
        <is>
          <t>Price Mens Hoodie</t>
        </is>
      </c>
      <c r="D680" s="0" t="inlineStr">
        <is>
          <t>'131685</t>
        </is>
      </c>
      <c r="E680" s="0" t="inlineStr">
        <is>
          <t>DRK M PRICE GY:131685F-3XL</t>
        </is>
      </c>
      <c r="F680" s="0" t="inlineStr">
        <is>
          <t>'817131685095</t>
        </is>
      </c>
      <c r="G680" s="0" t="inlineStr">
        <is>
          <t>MENS</t>
        </is>
      </c>
      <c r="H680" s="0" t="inlineStr">
        <is>
          <t>3XL</t>
        </is>
      </c>
      <c r="I680" s="0">
        <v>56.99</v>
      </c>
      <c r="J680" s="0">
        <v>1</v>
      </c>
    </row>
    <row r="681" spans="1:10" customHeight="0">
      <c r="A681" s="0">
        <f>HYPERLINK("https://dl.dropboxusercontent.com/scl/fi/opw0a2pbcynjvilou0efd/premium-bundle2.jpg?rlkey=jryegmpq7n7yqooc3qvz1u2et&amp;dl=0","Click to download Image")</f>
      </c>
      <c r="C681" s="0" t="inlineStr">
        <is>
          <t>Premium Assorted Headwear Bundle</t>
        </is>
      </c>
      <c r="E681" s="0" t="inlineStr">
        <is>
          <t>DRAKEPCAP</t>
        </is>
      </c>
      <c r="F681" s="0" t="inlineStr">
        <is>
          <t>'000000000000</t>
        </is>
      </c>
      <c r="I681" s="0">
        <v>2998</v>
      </c>
      <c r="J681" s="0">
        <v>0</v>
      </c>
    </row>
    <row r="682" spans="1:10" customHeight="0">
      <c r="A682" s="0">
        <f>HYPERLINK("https://dl.dropboxusercontent.com/scl/fi/6eqddnrpgbfzi1o5tyopw/drake-grey-marilynn-01.jpg?rlkey=m9ddgcrt31bsjgm8coxwn6bho&amp;dl=0","Click to download Image")</f>
      </c>
      <c r="B682" s="0">
        <f>HYPERLINK("https://dl.dropboxusercontent.com/scl/fi/f3eni9qi47npz3wkojbzz/womens-t-shirt-size-chartsmarilynn-bamboo.jpg?rlkey=rlvz88foftdymj3z8rxip95p0&amp;dl=0","Click to download SizeChart")</f>
      </c>
      <c r="C682" s="0" t="inlineStr">
        <is>
          <t>Marilynn Women's Bamboo T-Shirt</t>
        </is>
      </c>
      <c r="D682" s="0" t="inlineStr">
        <is>
          <t>'130795</t>
        </is>
      </c>
      <c r="E682" s="0" t="inlineStr">
        <is>
          <t>DRK MARILY W GY:130795A-S</t>
        </is>
      </c>
      <c r="F682" s="0" t="inlineStr">
        <is>
          <t>'817130795047</t>
        </is>
      </c>
      <c r="G682" s="0" t="inlineStr">
        <is>
          <t>WOMENS</t>
        </is>
      </c>
      <c r="H682" s="0" t="inlineStr">
        <is>
          <t>S</t>
        </is>
      </c>
      <c r="I682" s="0">
        <v>29.99</v>
      </c>
      <c r="J682" s="0">
        <v>7</v>
      </c>
    </row>
    <row r="683" spans="1:10" customHeight="0">
      <c r="A683" s="0">
        <f>HYPERLINK("https://dl.dropboxusercontent.com/scl/fi/6eqddnrpgbfzi1o5tyopw/drake-grey-marilynn-01.jpg?rlkey=m9ddgcrt31bsjgm8coxwn6bho&amp;dl=0","Click to download Image")</f>
      </c>
      <c r="B683" s="0">
        <f>HYPERLINK("https://dl.dropboxusercontent.com/scl/fi/f3eni9qi47npz3wkojbzz/womens-t-shirt-size-chartsmarilynn-bamboo.jpg?rlkey=rlvz88foftdymj3z8rxip95p0&amp;dl=0","Click to download SizeChart")</f>
      </c>
      <c r="C683" s="0" t="inlineStr">
        <is>
          <t>Marilynn Women's Bamboo T-Shirt</t>
        </is>
      </c>
      <c r="D683" s="0" t="inlineStr">
        <is>
          <t>'130795</t>
        </is>
      </c>
      <c r="E683" s="0" t="inlineStr">
        <is>
          <t>DRK MARILY W GY:130795B-M</t>
        </is>
      </c>
      <c r="F683" s="0" t="inlineStr">
        <is>
          <t>'817130795054</t>
        </is>
      </c>
      <c r="G683" s="0" t="inlineStr">
        <is>
          <t>WOMENS</t>
        </is>
      </c>
      <c r="H683" s="0" t="inlineStr">
        <is>
          <t>M</t>
        </is>
      </c>
      <c r="I683" s="0">
        <v>29.99</v>
      </c>
      <c r="J683" s="0">
        <v>14</v>
      </c>
    </row>
    <row r="684" spans="1:10" customHeight="0">
      <c r="A684" s="0">
        <f>HYPERLINK("https://dl.dropboxusercontent.com/scl/fi/6eqddnrpgbfzi1o5tyopw/drake-grey-marilynn-01.jpg?rlkey=m9ddgcrt31bsjgm8coxwn6bho&amp;dl=0","Click to download Image")</f>
      </c>
      <c r="B684" s="0">
        <f>HYPERLINK("https://dl.dropboxusercontent.com/scl/fi/f3eni9qi47npz3wkojbzz/womens-t-shirt-size-chartsmarilynn-bamboo.jpg?rlkey=rlvz88foftdymj3z8rxip95p0&amp;dl=0","Click to download SizeChart")</f>
      </c>
      <c r="C684" s="0" t="inlineStr">
        <is>
          <t>Marilynn Women's Bamboo T-Shirt</t>
        </is>
      </c>
      <c r="D684" s="0" t="inlineStr">
        <is>
          <t>'130795</t>
        </is>
      </c>
      <c r="E684" s="0" t="inlineStr">
        <is>
          <t>DRK MARILY W GY:130795C-L</t>
        </is>
      </c>
      <c r="F684" s="0" t="inlineStr">
        <is>
          <t>'817130795061</t>
        </is>
      </c>
      <c r="G684" s="0" t="inlineStr">
        <is>
          <t>WOMENS</t>
        </is>
      </c>
      <c r="H684" s="0" t="inlineStr">
        <is>
          <t>L</t>
        </is>
      </c>
      <c r="I684" s="0">
        <v>29.99</v>
      </c>
      <c r="J684" s="0">
        <v>5</v>
      </c>
    </row>
    <row r="685" spans="1:10" customHeight="0">
      <c r="A685" s="0">
        <f>HYPERLINK("https://dl.dropboxusercontent.com/scl/fi/6eqddnrpgbfzi1o5tyopw/drake-grey-marilynn-01.jpg?rlkey=m9ddgcrt31bsjgm8coxwn6bho&amp;dl=0","Click to download Image")</f>
      </c>
      <c r="B685" s="0">
        <f>HYPERLINK("https://dl.dropboxusercontent.com/scl/fi/f3eni9qi47npz3wkojbzz/womens-t-shirt-size-chartsmarilynn-bamboo.jpg?rlkey=rlvz88foftdymj3z8rxip95p0&amp;dl=0","Click to download SizeChart")</f>
      </c>
      <c r="C685" s="0" t="inlineStr">
        <is>
          <t>Marilynn Women's Bamboo T-Shirt</t>
        </is>
      </c>
      <c r="D685" s="0" t="inlineStr">
        <is>
          <t>'130795</t>
        </is>
      </c>
      <c r="E685" s="0" t="inlineStr">
        <is>
          <t>DRK MARILY W GY:130795D-XL</t>
        </is>
      </c>
      <c r="F685" s="0" t="inlineStr">
        <is>
          <t>'817130795078</t>
        </is>
      </c>
      <c r="G685" s="0" t="inlineStr">
        <is>
          <t>WOMENS</t>
        </is>
      </c>
      <c r="H685" s="0" t="inlineStr">
        <is>
          <t>XL</t>
        </is>
      </c>
      <c r="I685" s="0">
        <v>29.99</v>
      </c>
      <c r="J685" s="0">
        <v>5</v>
      </c>
    </row>
    <row r="686" spans="1:10" customHeight="0">
      <c r="A686" s="0">
        <f>HYPERLINK("https://dl.dropboxusercontent.com/scl/fi/s6cncsznq7c9wc147pi5d/raven.jpg?rlkey=7bretbznh8oxegsftguajh57f&amp;dl=0","Click to download Image")</f>
      </c>
      <c r="B686" s="0">
        <f>HYPERLINK("https://dl.dropboxusercontent.com/scl/fi/u6nonjo40mj2yklcxsrs7/womens-hoodie-and-sweatshirt-size-chartsraven.jpg?rlkey=3kj1bg0tvsdwet03cqzpt9l3k&amp;dl=0","Click to download SizeChart")</f>
      </c>
      <c r="C686" s="0" t="inlineStr">
        <is>
          <t>Raven Women's Sherpa Hoodie</t>
        </is>
      </c>
      <c r="D686" s="0" t="inlineStr">
        <is>
          <t>'130686</t>
        </is>
      </c>
      <c r="E686" s="0" t="inlineStr">
        <is>
          <t>DRK RAVEN W FB:130686A-S</t>
        </is>
      </c>
      <c r="F686" s="0" t="inlineStr">
        <is>
          <t>'817130686048</t>
        </is>
      </c>
      <c r="G686" s="0" t="inlineStr">
        <is>
          <t>WOMENS</t>
        </is>
      </c>
      <c r="H686" s="0" t="inlineStr">
        <is>
          <t>S</t>
        </is>
      </c>
      <c r="I686" s="0">
        <v>59.99</v>
      </c>
      <c r="J686" s="0">
        <v>9</v>
      </c>
    </row>
    <row r="687" spans="1:10" customHeight="0">
      <c r="A687" s="0">
        <f>HYPERLINK("https://dl.dropboxusercontent.com/scl/fi/s6cncsznq7c9wc147pi5d/raven.jpg?rlkey=7bretbznh8oxegsftguajh57f&amp;dl=0","Click to download Image")</f>
      </c>
      <c r="B687" s="0">
        <f>HYPERLINK("https://dl.dropboxusercontent.com/scl/fi/u6nonjo40mj2yklcxsrs7/womens-hoodie-and-sweatshirt-size-chartsraven.jpg?rlkey=3kj1bg0tvsdwet03cqzpt9l3k&amp;dl=0","Click to download SizeChart")</f>
      </c>
      <c r="C687" s="0" t="inlineStr">
        <is>
          <t>Raven Women's Sherpa Hoodie</t>
        </is>
      </c>
      <c r="D687" s="0" t="inlineStr">
        <is>
          <t>'130686</t>
        </is>
      </c>
      <c r="E687" s="0" t="inlineStr">
        <is>
          <t>DRK RAVEN W FB:130686B-M</t>
        </is>
      </c>
      <c r="F687" s="0" t="inlineStr">
        <is>
          <t>'817130686055</t>
        </is>
      </c>
      <c r="G687" s="0" t="inlineStr">
        <is>
          <t>WOMENS</t>
        </is>
      </c>
      <c r="H687" s="0" t="inlineStr">
        <is>
          <t>M</t>
        </is>
      </c>
      <c r="I687" s="0">
        <v>59.99</v>
      </c>
      <c r="J687" s="0">
        <v>10</v>
      </c>
    </row>
    <row r="688" spans="1:10" customHeight="0">
      <c r="A688" s="0">
        <f>HYPERLINK("https://dl.dropboxusercontent.com/scl/fi/s6cncsznq7c9wc147pi5d/raven.jpg?rlkey=7bretbznh8oxegsftguajh57f&amp;dl=0","Click to download Image")</f>
      </c>
      <c r="B688" s="0">
        <f>HYPERLINK("https://dl.dropboxusercontent.com/scl/fi/u6nonjo40mj2yklcxsrs7/womens-hoodie-and-sweatshirt-size-chartsraven.jpg?rlkey=3kj1bg0tvsdwet03cqzpt9l3k&amp;dl=0","Click to download SizeChart")</f>
      </c>
      <c r="C688" s="0" t="inlineStr">
        <is>
          <t>Raven Women's Sherpa Hoodie</t>
        </is>
      </c>
      <c r="D688" s="0" t="inlineStr">
        <is>
          <t>'130686</t>
        </is>
      </c>
      <c r="E688" s="0" t="inlineStr">
        <is>
          <t>DRK RAVEN W FB:130686C-L</t>
        </is>
      </c>
      <c r="F688" s="0" t="inlineStr">
        <is>
          <t>'817130686062</t>
        </is>
      </c>
      <c r="G688" s="0" t="inlineStr">
        <is>
          <t>WOMENS</t>
        </is>
      </c>
      <c r="H688" s="0" t="inlineStr">
        <is>
          <t>L</t>
        </is>
      </c>
      <c r="I688" s="0">
        <v>59.99</v>
      </c>
      <c r="J688" s="0">
        <v>10</v>
      </c>
    </row>
    <row r="689" spans="1:10" customHeight="0">
      <c r="A689" s="0">
        <f>HYPERLINK("https://dl.dropboxusercontent.com/scl/fi/s6cncsznq7c9wc147pi5d/raven.jpg?rlkey=7bretbznh8oxegsftguajh57f&amp;dl=0","Click to download Image")</f>
      </c>
      <c r="B689" s="0">
        <f>HYPERLINK("https://dl.dropboxusercontent.com/scl/fi/u6nonjo40mj2yklcxsrs7/womens-hoodie-and-sweatshirt-size-chartsraven.jpg?rlkey=3kj1bg0tvsdwet03cqzpt9l3k&amp;dl=0","Click to download SizeChart")</f>
      </c>
      <c r="C689" s="0" t="inlineStr">
        <is>
          <t>Raven Women's Sherpa Hoodie</t>
        </is>
      </c>
      <c r="D689" s="0" t="inlineStr">
        <is>
          <t>'130686</t>
        </is>
      </c>
      <c r="E689" s="0" t="inlineStr">
        <is>
          <t>DRK RAVEN W FB:130686D-XL</t>
        </is>
      </c>
      <c r="F689" s="0" t="inlineStr">
        <is>
          <t>'817130686079</t>
        </is>
      </c>
      <c r="G689" s="0" t="inlineStr">
        <is>
          <t>WOMENS</t>
        </is>
      </c>
      <c r="H689" s="0" t="inlineStr">
        <is>
          <t>XL</t>
        </is>
      </c>
      <c r="I689" s="0">
        <v>59.99</v>
      </c>
      <c r="J689" s="0">
        <v>10</v>
      </c>
    </row>
    <row r="690" spans="1:10" customHeight="0">
      <c r="A690" s="0">
        <f>HYPERLINK("https://dl.dropboxusercontent.com/scl/fi/s6cncsznq7c9wc147pi5d/raven.jpg?rlkey=7bretbznh8oxegsftguajh57f&amp;dl=0","Click to download Image")</f>
      </c>
      <c r="B690" s="0">
        <f>HYPERLINK("https://dl.dropboxusercontent.com/scl/fi/u6nonjo40mj2yklcxsrs7/womens-hoodie-and-sweatshirt-size-chartsraven.jpg?rlkey=3kj1bg0tvsdwet03cqzpt9l3k&amp;dl=0","Click to download SizeChart")</f>
      </c>
      <c r="C690" s="0" t="inlineStr">
        <is>
          <t>Raven Women's Sherpa Hoodie</t>
        </is>
      </c>
      <c r="D690" s="0" t="inlineStr">
        <is>
          <t>'130686</t>
        </is>
      </c>
      <c r="E690" s="0" t="inlineStr">
        <is>
          <t>DRK RAVEN W FB:130686E-2XL</t>
        </is>
      </c>
      <c r="F690" s="0" t="inlineStr">
        <is>
          <t>'817130686086</t>
        </is>
      </c>
      <c r="G690" s="0" t="inlineStr">
        <is>
          <t>WOMENS</t>
        </is>
      </c>
      <c r="H690" s="0" t="inlineStr">
        <is>
          <t>2XL</t>
        </is>
      </c>
      <c r="I690" s="0">
        <v>61.99</v>
      </c>
      <c r="J690" s="0">
        <v>4</v>
      </c>
    </row>
    <row r="691" spans="1:10" customHeight="0">
      <c r="A691" s="0">
        <f>HYPERLINK("https://dl.dropboxusercontent.com/scl/fi/s6cncsznq7c9wc147pi5d/raven.jpg?rlkey=7bretbznh8oxegsftguajh57f&amp;dl=0","Click to download Image")</f>
      </c>
      <c r="B691" s="0">
        <f>HYPERLINK("https://dl.dropboxusercontent.com/scl/fi/u6nonjo40mj2yklcxsrs7/womens-hoodie-and-sweatshirt-size-chartsraven.jpg?rlkey=3kj1bg0tvsdwet03cqzpt9l3k&amp;dl=0","Click to download SizeChart")</f>
      </c>
      <c r="C691" s="0" t="inlineStr">
        <is>
          <t>Raven Women's Sherpa Hoodie</t>
        </is>
      </c>
      <c r="D691" s="0" t="inlineStr">
        <is>
          <t>'130686</t>
        </is>
      </c>
      <c r="E691" s="0" t="inlineStr">
        <is>
          <t>DRK RAVEN W FB:130686F-3XL</t>
        </is>
      </c>
      <c r="F691" s="0" t="inlineStr">
        <is>
          <t>'817130686093</t>
        </is>
      </c>
      <c r="G691" s="0" t="inlineStr">
        <is>
          <t>WOMENS</t>
        </is>
      </c>
      <c r="H691" s="0" t="inlineStr">
        <is>
          <t>3XL</t>
        </is>
      </c>
      <c r="I691" s="0">
        <v>61.99</v>
      </c>
      <c r="J691" s="0">
        <v>2</v>
      </c>
    </row>
    <row r="692" spans="1:10" customHeight="0">
      <c r="A692" s="0">
        <f>HYPERLINK("https://dl.dropboxusercontent.com/scl/fi/s6cncsznq7c9wc147pi5d/raven.jpg?rlkey=7bretbznh8oxegsftguajh57f&amp;dl=0","Click to download Image")</f>
      </c>
      <c r="B692" s="0">
        <f>HYPERLINK("https://dl.dropboxusercontent.com/scl/fi/u6nonjo40mj2yklcxsrs7/womens-hoodie-and-sweatshirt-size-chartsraven.jpg?rlkey=3kj1bg0tvsdwet03cqzpt9l3k&amp;dl=0","Click to download SizeChart")</f>
      </c>
      <c r="C692" s="0" t="inlineStr">
        <is>
          <t>Raven Women's Sherpa Hoodie</t>
        </is>
      </c>
      <c r="D692" s="0" t="inlineStr">
        <is>
          <t>'130686</t>
        </is>
      </c>
      <c r="E692" s="0" t="inlineStr">
        <is>
          <t>DRK RAVEN W FB 12PK:130686Z-12PK</t>
        </is>
      </c>
      <c r="F692" s="0" t="inlineStr">
        <is>
          <t>'817130686994</t>
        </is>
      </c>
      <c r="G692" s="0" t="inlineStr">
        <is>
          <t>WOMENS</t>
        </is>
      </c>
      <c r="H692" s="0" t="inlineStr">
        <is>
          <t>12 PACK</t>
        </is>
      </c>
      <c r="I692" s="0">
        <v>580</v>
      </c>
      <c r="J692" s="0">
        <v>0</v>
      </c>
    </row>
    <row r="693" spans="1:10" customHeight="0">
      <c r="A693" s="0">
        <f>HYPERLINK("https://dl.dropboxusercontent.com/scl/fi/tw8zp8sfpac5zb5gtie2q/drakelucapresentation-0227433.jpg?rlkey=w9fjspsoi1m400o42932bu68o&amp;dl=0","Click to download Image")</f>
      </c>
      <c r="C693" s="0" t="inlineStr">
        <is>
          <t>Luca Men's Trucker Cap</t>
        </is>
      </c>
      <c r="D693" s="0" t="inlineStr">
        <is>
          <t>'127846</t>
        </is>
      </c>
      <c r="E693" s="0" t="inlineStr">
        <is>
          <t>DRK LUCA A RL:127846</t>
        </is>
      </c>
      <c r="F693" s="0" t="inlineStr">
        <is>
          <t>'717127846007</t>
        </is>
      </c>
      <c r="G693" s="0" t="inlineStr">
        <is>
          <t>MENS</t>
        </is>
      </c>
      <c r="H693" s="0" t="inlineStr">
        <is>
          <t>STANDARD MENS</t>
        </is>
      </c>
      <c r="I693" s="0">
        <v>19.99</v>
      </c>
      <c r="J693" s="0">
        <v>105</v>
      </c>
    </row>
    <row r="694" spans="1:10" customHeight="0">
      <c r="A694" s="0">
        <f>HYPERLINK("https://dl.dropboxusercontent.com/scl/fi/ud96dyz1kqa12nvwjlkhu/drakemaddoxvirtual-0262365.jpg?rlkey=mifn4onuxlctp5haijb58wy0f&amp;dl=0","Click to download Image")</f>
      </c>
      <c r="C694" s="0" t="inlineStr">
        <is>
          <t>Maddox Cap</t>
        </is>
      </c>
      <c r="D694" s="0" t="inlineStr">
        <is>
          <t>'127844</t>
        </is>
      </c>
      <c r="E694" s="0" t="inlineStr">
        <is>
          <t>DRK MADDOX A RL:127844</t>
        </is>
      </c>
      <c r="F694" s="0" t="inlineStr">
        <is>
          <t>'717127844003</t>
        </is>
      </c>
      <c r="G694" s="0" t="inlineStr">
        <is>
          <t>MENS</t>
        </is>
      </c>
      <c r="H694" s="0" t="inlineStr">
        <is>
          <t>STANDARD MENS</t>
        </is>
      </c>
      <c r="I694" s="0">
        <v>24.99</v>
      </c>
      <c r="J694" s="0">
        <v>108</v>
      </c>
    </row>
    <row r="695" spans="1:10" customHeight="0">
      <c r="A695" s="0">
        <f>HYPERLINK("https://dl.dropboxusercontent.com/scl/fi/5ijziqummsrhq2cwlokcp/drakehaven-0183456.jpg?rlkey=5h5ghv7nimgtvehxv5w8hb2y3&amp;dl=0","Click to download Image")</f>
      </c>
      <c r="C695" s="0" t="inlineStr">
        <is>
          <t>Haven Toddler Dress</t>
        </is>
      </c>
      <c r="D695" s="0" t="inlineStr">
        <is>
          <t>'130825</t>
        </is>
      </c>
      <c r="E695" s="0" t="inlineStr">
        <is>
          <t>DRK T HAVEN BK:130825A-2T</t>
        </is>
      </c>
      <c r="F695" s="0" t="inlineStr">
        <is>
          <t>'817130825089</t>
        </is>
      </c>
      <c r="G695" s="0" t="inlineStr">
        <is>
          <t>TODDLER</t>
        </is>
      </c>
      <c r="H695" s="0" t="inlineStr">
        <is>
          <t>2T</t>
        </is>
      </c>
      <c r="I695" s="0">
        <v>29.99</v>
      </c>
      <c r="J695" s="0">
        <v>6</v>
      </c>
    </row>
    <row r="696" spans="1:10" customHeight="0">
      <c r="A696" s="0">
        <f>HYPERLINK("https://dl.dropboxusercontent.com/scl/fi/5ijziqummsrhq2cwlokcp/drakehaven-0183456.jpg?rlkey=5h5ghv7nimgtvehxv5w8hb2y3&amp;dl=0","Click to download Image")</f>
      </c>
      <c r="C696" s="0" t="inlineStr">
        <is>
          <t>Haven Toddler Dress</t>
        </is>
      </c>
      <c r="D696" s="0" t="inlineStr">
        <is>
          <t>'130825</t>
        </is>
      </c>
      <c r="E696" s="0" t="inlineStr">
        <is>
          <t>DRK T HAVEN BK:130825B-3T</t>
        </is>
      </c>
      <c r="F696" s="0" t="inlineStr">
        <is>
          <t>'817130825096</t>
        </is>
      </c>
      <c r="G696" s="0" t="inlineStr">
        <is>
          <t>TODDLER</t>
        </is>
      </c>
      <c r="H696" s="0" t="inlineStr">
        <is>
          <t>3T</t>
        </is>
      </c>
      <c r="I696" s="0">
        <v>29.99</v>
      </c>
      <c r="J696" s="0">
        <v>6</v>
      </c>
    </row>
    <row r="697" spans="1:10" customHeight="0">
      <c r="A697" s="0">
        <f>HYPERLINK("https://dl.dropboxusercontent.com/scl/fi/5ijziqummsrhq2cwlokcp/drakehaven-0183456.jpg?rlkey=5h5ghv7nimgtvehxv5w8hb2y3&amp;dl=0","Click to download Image")</f>
      </c>
      <c r="C697" s="0" t="inlineStr">
        <is>
          <t>Haven Toddler Dress</t>
        </is>
      </c>
      <c r="D697" s="0" t="inlineStr">
        <is>
          <t>'130825</t>
        </is>
      </c>
      <c r="E697" s="0" t="inlineStr">
        <is>
          <t>DRK T HAVEN BK:130825C-4T</t>
        </is>
      </c>
      <c r="F697" s="0" t="inlineStr">
        <is>
          <t>'817130825102</t>
        </is>
      </c>
      <c r="G697" s="0" t="inlineStr">
        <is>
          <t>TODDLER</t>
        </is>
      </c>
      <c r="H697" s="0" t="inlineStr">
        <is>
          <t>4T</t>
        </is>
      </c>
      <c r="I697" s="0">
        <v>29.99</v>
      </c>
      <c r="J697" s="0">
        <v>6</v>
      </c>
    </row>
    <row r="698" spans="1:10" customHeight="0">
      <c r="A698" s="0">
        <f>HYPERLINK("https://dl.dropboxusercontent.com/scl/fi/5ijziqummsrhq2cwlokcp/drakehaven-0183456.jpg?rlkey=5h5ghv7nimgtvehxv5w8hb2y3&amp;dl=0","Click to download Image")</f>
      </c>
      <c r="C698" s="0" t="inlineStr">
        <is>
          <t>Haven Toddler Dress</t>
        </is>
      </c>
      <c r="D698" s="0" t="inlineStr">
        <is>
          <t>'130825</t>
        </is>
      </c>
      <c r="E698" s="0" t="inlineStr">
        <is>
          <t>DRK T HAVEN BK:130825D-5T</t>
        </is>
      </c>
      <c r="F698" s="0" t="inlineStr">
        <is>
          <t>'817130825119</t>
        </is>
      </c>
      <c r="G698" s="0" t="inlineStr">
        <is>
          <t>TODDLER</t>
        </is>
      </c>
      <c r="H698" s="0" t="inlineStr">
        <is>
          <t>5T</t>
        </is>
      </c>
      <c r="I698" s="0">
        <v>29.99</v>
      </c>
      <c r="J698" s="0">
        <v>5</v>
      </c>
    </row>
    <row r="699" spans="1:10" customHeight="0">
      <c r="A699" s="0">
        <f>HYPERLINK("https://dl.dropboxusercontent.com/scl/fi/edcqguvt8zq3y2qoxnxa5/atlas-131684-tn.jpg?rlkey=q4p7yiaz1h59n8io28wrzlqhv&amp;dl=0","Click to download Image")</f>
      </c>
      <c r="B699" s="0">
        <f>HYPERLINK("https://dl.dropboxusercontent.com/scl/fi/q92jld1yef0fv3ifmovo9/mens-hoodie-size-chartsatlas.jpg?rlkey=cvo3r0u3qo3cb74g8xyfssxs2&amp;dl=0","Click to download SizeChart")</f>
      </c>
      <c r="C699" s="0" t="inlineStr">
        <is>
          <t>Atlas Men's Camo Hoodie</t>
        </is>
      </c>
      <c r="D699" s="0" t="inlineStr">
        <is>
          <t>'131684</t>
        </is>
      </c>
      <c r="E699" s="0" t="inlineStr">
        <is>
          <t>DRK M ATLAS CO:131684A-S</t>
        </is>
      </c>
      <c r="F699" s="0" t="inlineStr">
        <is>
          <t>'817131684043</t>
        </is>
      </c>
      <c r="G699" s="0" t="inlineStr">
        <is>
          <t>MENS</t>
        </is>
      </c>
      <c r="H699" s="0" t="inlineStr">
        <is>
          <t>S</t>
        </is>
      </c>
      <c r="I699" s="0">
        <v>54.99</v>
      </c>
      <c r="J699" s="0">
        <v>0</v>
      </c>
    </row>
    <row r="700" spans="1:10" customHeight="0">
      <c r="A700" s="0">
        <f>HYPERLINK("https://dl.dropboxusercontent.com/scl/fi/edcqguvt8zq3y2qoxnxa5/atlas-131684-tn.jpg?rlkey=q4p7yiaz1h59n8io28wrzlqhv&amp;dl=0","Click to download Image")</f>
      </c>
      <c r="B700" s="0">
        <f>HYPERLINK("https://dl.dropboxusercontent.com/scl/fi/q92jld1yef0fv3ifmovo9/mens-hoodie-size-chartsatlas.jpg?rlkey=cvo3r0u3qo3cb74g8xyfssxs2&amp;dl=0","Click to download SizeChart")</f>
      </c>
      <c r="C700" s="0" t="inlineStr">
        <is>
          <t>Atlas Men's Camo Hoodie</t>
        </is>
      </c>
      <c r="D700" s="0" t="inlineStr">
        <is>
          <t>'131684</t>
        </is>
      </c>
      <c r="E700" s="0" t="inlineStr">
        <is>
          <t>DRK M ATLAS CO:131684B-M</t>
        </is>
      </c>
      <c r="F700" s="0" t="inlineStr">
        <is>
          <t>'817131684050</t>
        </is>
      </c>
      <c r="G700" s="0" t="inlineStr">
        <is>
          <t>MENS</t>
        </is>
      </c>
      <c r="H700" s="0" t="inlineStr">
        <is>
          <t>M</t>
        </is>
      </c>
      <c r="I700" s="0">
        <v>54.99</v>
      </c>
      <c r="J700" s="0">
        <v>2</v>
      </c>
    </row>
    <row r="701" spans="1:10" customHeight="0">
      <c r="A701" s="0">
        <f>HYPERLINK("https://dl.dropboxusercontent.com/scl/fi/edcqguvt8zq3y2qoxnxa5/atlas-131684-tn.jpg?rlkey=q4p7yiaz1h59n8io28wrzlqhv&amp;dl=0","Click to download Image")</f>
      </c>
      <c r="B701" s="0">
        <f>HYPERLINK("https://dl.dropboxusercontent.com/scl/fi/q92jld1yef0fv3ifmovo9/mens-hoodie-size-chartsatlas.jpg?rlkey=cvo3r0u3qo3cb74g8xyfssxs2&amp;dl=0","Click to download SizeChart")</f>
      </c>
      <c r="C701" s="0" t="inlineStr">
        <is>
          <t>Atlas Men's Camo Hoodie</t>
        </is>
      </c>
      <c r="D701" s="0" t="inlineStr">
        <is>
          <t>'131684</t>
        </is>
      </c>
      <c r="E701" s="0" t="inlineStr">
        <is>
          <t>DRK M ATLAS CO:131684C-L</t>
        </is>
      </c>
      <c r="F701" s="0" t="inlineStr">
        <is>
          <t>'817131684067</t>
        </is>
      </c>
      <c r="G701" s="0" t="inlineStr">
        <is>
          <t>MENS</t>
        </is>
      </c>
      <c r="H701" s="0" t="inlineStr">
        <is>
          <t>L</t>
        </is>
      </c>
      <c r="I701" s="0">
        <v>54.99</v>
      </c>
      <c r="J701" s="0">
        <v>4</v>
      </c>
    </row>
    <row r="702" spans="1:10" customHeight="0">
      <c r="A702" s="0">
        <f>HYPERLINK("https://dl.dropboxusercontent.com/scl/fi/edcqguvt8zq3y2qoxnxa5/atlas-131684-tn.jpg?rlkey=q4p7yiaz1h59n8io28wrzlqhv&amp;dl=0","Click to download Image")</f>
      </c>
      <c r="B702" s="0">
        <f>HYPERLINK("https://dl.dropboxusercontent.com/scl/fi/q92jld1yef0fv3ifmovo9/mens-hoodie-size-chartsatlas.jpg?rlkey=cvo3r0u3qo3cb74g8xyfssxs2&amp;dl=0","Click to download SizeChart")</f>
      </c>
      <c r="C702" s="0" t="inlineStr">
        <is>
          <t>Atlas Men's Camo Hoodie</t>
        </is>
      </c>
      <c r="D702" s="0" t="inlineStr">
        <is>
          <t>'131684</t>
        </is>
      </c>
      <c r="E702" s="0" t="inlineStr">
        <is>
          <t>DRK M ATLAS CO:131684D-XL</t>
        </is>
      </c>
      <c r="F702" s="0" t="inlineStr">
        <is>
          <t>'817131684074</t>
        </is>
      </c>
      <c r="G702" s="0" t="inlineStr">
        <is>
          <t>MENS</t>
        </is>
      </c>
      <c r="H702" s="0" t="inlineStr">
        <is>
          <t>XL</t>
        </is>
      </c>
      <c r="I702" s="0">
        <v>54.99</v>
      </c>
      <c r="J702" s="0">
        <v>1</v>
      </c>
    </row>
    <row r="703" spans="1:10" customHeight="0">
      <c r="A703" s="0">
        <f>HYPERLINK("https://dl.dropboxusercontent.com/scl/fi/edcqguvt8zq3y2qoxnxa5/atlas-131684-tn.jpg?rlkey=q4p7yiaz1h59n8io28wrzlqhv&amp;dl=0","Click to download Image")</f>
      </c>
      <c r="B703" s="0">
        <f>HYPERLINK("https://dl.dropboxusercontent.com/scl/fi/q92jld1yef0fv3ifmovo9/mens-hoodie-size-chartsatlas.jpg?rlkey=cvo3r0u3qo3cb74g8xyfssxs2&amp;dl=0","Click to download SizeChart")</f>
      </c>
      <c r="C703" s="0" t="inlineStr">
        <is>
          <t>Atlas Men's Camo Hoodie</t>
        </is>
      </c>
      <c r="D703" s="0" t="inlineStr">
        <is>
          <t>'131684</t>
        </is>
      </c>
      <c r="E703" s="0" t="inlineStr">
        <is>
          <t>DRK M ATLAS CO:131684E-2XL</t>
        </is>
      </c>
      <c r="F703" s="0" t="inlineStr">
        <is>
          <t>'817131684081</t>
        </is>
      </c>
      <c r="G703" s="0" t="inlineStr">
        <is>
          <t>MENS</t>
        </is>
      </c>
      <c r="H703" s="0" t="inlineStr">
        <is>
          <t>2XL</t>
        </is>
      </c>
      <c r="I703" s="0">
        <v>56.99</v>
      </c>
      <c r="J703" s="0">
        <v>0</v>
      </c>
    </row>
    <row r="704" spans="1:10" customHeight="0">
      <c r="A704" s="0">
        <f>HYPERLINK("https://dl.dropboxusercontent.com/scl/fi/edcqguvt8zq3y2qoxnxa5/atlas-131684-tn.jpg?rlkey=q4p7yiaz1h59n8io28wrzlqhv&amp;dl=0","Click to download Image")</f>
      </c>
      <c r="B704" s="0">
        <f>HYPERLINK("https://dl.dropboxusercontent.com/scl/fi/q92jld1yef0fv3ifmovo9/mens-hoodie-size-chartsatlas.jpg?rlkey=cvo3r0u3qo3cb74g8xyfssxs2&amp;dl=0","Click to download SizeChart")</f>
      </c>
      <c r="C704" s="0" t="inlineStr">
        <is>
          <t>Atlas Men's Camo Hoodie</t>
        </is>
      </c>
      <c r="D704" s="0" t="inlineStr">
        <is>
          <t>'131684</t>
        </is>
      </c>
      <c r="E704" s="0" t="inlineStr">
        <is>
          <t>DRK M ATLAS CO:131684F-3XL</t>
        </is>
      </c>
      <c r="F704" s="0" t="inlineStr">
        <is>
          <t>'817131684098</t>
        </is>
      </c>
      <c r="G704" s="0" t="inlineStr">
        <is>
          <t>MENS</t>
        </is>
      </c>
      <c r="H704" s="0" t="inlineStr">
        <is>
          <t>3XL</t>
        </is>
      </c>
      <c r="I704" s="0">
        <v>56.99</v>
      </c>
      <c r="J704" s="0">
        <v>0</v>
      </c>
    </row>
    <row r="705" spans="1:10" customHeight="0">
      <c r="A705" s="0">
        <f>HYPERLINK("https://dl.dropboxusercontent.com/scl/fi/vbvrl3b2buyvyh11vuvui/drakegreylinc20161.jpg?rlkey=iod9olaxy49adntzhcikihomy&amp;dl=0","Click to download Image")</f>
      </c>
      <c r="C705" s="0" t="inlineStr">
        <is>
          <t>Linc Men's Half Zip Pullover</t>
        </is>
      </c>
      <c r="D705" s="0" t="inlineStr">
        <is>
          <t>'131682</t>
        </is>
      </c>
      <c r="E705" s="0" t="inlineStr">
        <is>
          <t>DRK M LINC GY:131682A-S</t>
        </is>
      </c>
      <c r="F705" s="0" t="inlineStr">
        <is>
          <t>'817131682049</t>
        </is>
      </c>
      <c r="G705" s="0" t="inlineStr">
        <is>
          <t>MENS</t>
        </is>
      </c>
      <c r="H705" s="0" t="inlineStr">
        <is>
          <t>S</t>
        </is>
      </c>
      <c r="I705" s="0">
        <v>49.99</v>
      </c>
      <c r="J705" s="0">
        <v>2</v>
      </c>
    </row>
    <row r="706" spans="1:10" customHeight="0">
      <c r="A706" s="0">
        <f>HYPERLINK("https://dl.dropboxusercontent.com/scl/fi/vbvrl3b2buyvyh11vuvui/drakegreylinc20161.jpg?rlkey=iod9olaxy49adntzhcikihomy&amp;dl=0","Click to download Image")</f>
      </c>
      <c r="C706" s="0" t="inlineStr">
        <is>
          <t>Linc Men's Half Zip Pullover</t>
        </is>
      </c>
      <c r="D706" s="0" t="inlineStr">
        <is>
          <t>'131682</t>
        </is>
      </c>
      <c r="E706" s="0" t="inlineStr">
        <is>
          <t>DRK M LINC GY:131682B-M</t>
        </is>
      </c>
      <c r="F706" s="0" t="inlineStr">
        <is>
          <t>'817131682056</t>
        </is>
      </c>
      <c r="G706" s="0" t="inlineStr">
        <is>
          <t>MENS</t>
        </is>
      </c>
      <c r="H706" s="0" t="inlineStr">
        <is>
          <t>M</t>
        </is>
      </c>
      <c r="I706" s="0">
        <v>49.99</v>
      </c>
      <c r="J706" s="0">
        <v>4</v>
      </c>
    </row>
    <row r="707" spans="1:10" customHeight="0">
      <c r="A707" s="0">
        <f>HYPERLINK("https://dl.dropboxusercontent.com/scl/fi/vbvrl3b2buyvyh11vuvui/drakegreylinc20161.jpg?rlkey=iod9olaxy49adntzhcikihomy&amp;dl=0","Click to download Image")</f>
      </c>
      <c r="C707" s="0" t="inlineStr">
        <is>
          <t>Linc Men's Half Zip Pullover</t>
        </is>
      </c>
      <c r="D707" s="0" t="inlineStr">
        <is>
          <t>'131682</t>
        </is>
      </c>
      <c r="E707" s="0" t="inlineStr">
        <is>
          <t>DRK M LINC GY:131682C-L</t>
        </is>
      </c>
      <c r="F707" s="0" t="inlineStr">
        <is>
          <t>'817131682063</t>
        </is>
      </c>
      <c r="G707" s="0" t="inlineStr">
        <is>
          <t>MENS</t>
        </is>
      </c>
      <c r="H707" s="0" t="inlineStr">
        <is>
          <t>L</t>
        </is>
      </c>
      <c r="I707" s="0">
        <v>49.99</v>
      </c>
      <c r="J707" s="0">
        <v>5</v>
      </c>
    </row>
    <row r="708" spans="1:10" customHeight="0">
      <c r="A708" s="0">
        <f>HYPERLINK("https://dl.dropboxusercontent.com/scl/fi/vbvrl3b2buyvyh11vuvui/drakegreylinc20161.jpg?rlkey=iod9olaxy49adntzhcikihomy&amp;dl=0","Click to download Image")</f>
      </c>
      <c r="C708" s="0" t="inlineStr">
        <is>
          <t>Linc Men's Half Zip Pullover</t>
        </is>
      </c>
      <c r="D708" s="0" t="inlineStr">
        <is>
          <t>'131682</t>
        </is>
      </c>
      <c r="E708" s="0" t="inlineStr">
        <is>
          <t>DRK M LINC GY:131682D-XL</t>
        </is>
      </c>
      <c r="F708" s="0" t="inlineStr">
        <is>
          <t>'817131682070</t>
        </is>
      </c>
      <c r="G708" s="0" t="inlineStr">
        <is>
          <t>MENS</t>
        </is>
      </c>
      <c r="H708" s="0" t="inlineStr">
        <is>
          <t>XL</t>
        </is>
      </c>
      <c r="I708" s="0">
        <v>49.99</v>
      </c>
      <c r="J708" s="0">
        <v>6</v>
      </c>
    </row>
    <row r="709" spans="1:10" customHeight="0">
      <c r="A709" s="0">
        <f>HYPERLINK("https://dl.dropboxusercontent.com/scl/fi/vbvrl3b2buyvyh11vuvui/drakegreylinc20161.jpg?rlkey=iod9olaxy49adntzhcikihomy&amp;dl=0","Click to download Image")</f>
      </c>
      <c r="C709" s="0" t="inlineStr">
        <is>
          <t>Linc Men's Half Zip Pullover</t>
        </is>
      </c>
      <c r="D709" s="0" t="inlineStr">
        <is>
          <t>'131682</t>
        </is>
      </c>
      <c r="E709" s="0" t="inlineStr">
        <is>
          <t>DRK M LINC GY:131682E-2XL</t>
        </is>
      </c>
      <c r="F709" s="0" t="inlineStr">
        <is>
          <t>'817131682087</t>
        </is>
      </c>
      <c r="G709" s="0" t="inlineStr">
        <is>
          <t>MENS</t>
        </is>
      </c>
      <c r="H709" s="0" t="inlineStr">
        <is>
          <t>2XL</t>
        </is>
      </c>
      <c r="I709" s="0">
        <v>51.99</v>
      </c>
      <c r="J709" s="0">
        <v>4</v>
      </c>
    </row>
    <row r="710" spans="1:10" customHeight="0">
      <c r="A710" s="0">
        <f>HYPERLINK("https://dl.dropboxusercontent.com/scl/fi/vbvrl3b2buyvyh11vuvui/drakegreylinc20161.jpg?rlkey=iod9olaxy49adntzhcikihomy&amp;dl=0","Click to download Image")</f>
      </c>
      <c r="C710" s="0" t="inlineStr">
        <is>
          <t>Linc Men's Half Zip Pullover</t>
        </is>
      </c>
      <c r="D710" s="0" t="inlineStr">
        <is>
          <t>'131682</t>
        </is>
      </c>
      <c r="E710" s="0" t="inlineStr">
        <is>
          <t>DRK M LINC GY:131682F-3XL</t>
        </is>
      </c>
      <c r="F710" s="0" t="inlineStr">
        <is>
          <t>'817131682094</t>
        </is>
      </c>
      <c r="G710" s="0" t="inlineStr">
        <is>
          <t>MENS</t>
        </is>
      </c>
      <c r="H710" s="0" t="inlineStr">
        <is>
          <t>3XL</t>
        </is>
      </c>
      <c r="I710" s="0">
        <v>51.99</v>
      </c>
      <c r="J710" s="0">
        <v>0</v>
      </c>
    </row>
    <row r="711" spans="1:10" customHeight="0">
      <c r="A711" s="0">
        <f>HYPERLINK("https://dl.dropboxusercontent.com/scl/fi/mx7zq8essescye8etakxb/drakegreyflintmens75966.jpg?rlkey=gy736a3iduvdn49c52fzw9d2j&amp;dl=0","Click to download Image")</f>
      </c>
      <c r="C711" s="0" t="inlineStr">
        <is>
          <t>Flint Men's Pullover</t>
        </is>
      </c>
      <c r="D711" s="0" t="inlineStr">
        <is>
          <t>'130678</t>
        </is>
      </c>
      <c r="E711" s="0" t="inlineStr">
        <is>
          <t>DRK FLINT M GY:130678A-S</t>
        </is>
      </c>
      <c r="F711" s="0" t="inlineStr">
        <is>
          <t>'817130678043</t>
        </is>
      </c>
      <c r="G711" s="0" t="inlineStr">
        <is>
          <t>MENS</t>
        </is>
      </c>
      <c r="H711" s="0" t="inlineStr">
        <is>
          <t>S</t>
        </is>
      </c>
      <c r="I711" s="0">
        <v>37.99</v>
      </c>
      <c r="J711" s="0">
        <v>6</v>
      </c>
    </row>
    <row r="712" spans="1:10" customHeight="0">
      <c r="A712" s="0">
        <f>HYPERLINK("https://dl.dropboxusercontent.com/scl/fi/mx7zq8essescye8etakxb/drakegreyflintmens75966.jpg?rlkey=gy736a3iduvdn49c52fzw9d2j&amp;dl=0","Click to download Image")</f>
      </c>
      <c r="C712" s="0" t="inlineStr">
        <is>
          <t>Flint Men's Pullover</t>
        </is>
      </c>
      <c r="D712" s="0" t="inlineStr">
        <is>
          <t>'130678</t>
        </is>
      </c>
      <c r="E712" s="0" t="inlineStr">
        <is>
          <t>DRK FLINT M GY:130678B-M</t>
        </is>
      </c>
      <c r="F712" s="0" t="inlineStr">
        <is>
          <t>'817130678050</t>
        </is>
      </c>
      <c r="G712" s="0" t="inlineStr">
        <is>
          <t>MENS</t>
        </is>
      </c>
      <c r="H712" s="0" t="inlineStr">
        <is>
          <t>M</t>
        </is>
      </c>
      <c r="I712" s="0">
        <v>37.99</v>
      </c>
      <c r="J712" s="0">
        <v>4</v>
      </c>
    </row>
    <row r="713" spans="1:10" customHeight="0">
      <c r="A713" s="0">
        <f>HYPERLINK("https://dl.dropboxusercontent.com/scl/fi/mx7zq8essescye8etakxb/drakegreyflintmens75966.jpg?rlkey=gy736a3iduvdn49c52fzw9d2j&amp;dl=0","Click to download Image")</f>
      </c>
      <c r="C713" s="0" t="inlineStr">
        <is>
          <t>Flint Men's Pullover</t>
        </is>
      </c>
      <c r="D713" s="0" t="inlineStr">
        <is>
          <t>'130678</t>
        </is>
      </c>
      <c r="E713" s="0" t="inlineStr">
        <is>
          <t>DRK FLINT M GY:130678C-L</t>
        </is>
      </c>
      <c r="F713" s="0" t="inlineStr">
        <is>
          <t>'817130678067</t>
        </is>
      </c>
      <c r="G713" s="0" t="inlineStr">
        <is>
          <t>MENS</t>
        </is>
      </c>
      <c r="H713" s="0" t="inlineStr">
        <is>
          <t>L</t>
        </is>
      </c>
      <c r="I713" s="0">
        <v>37.99</v>
      </c>
      <c r="J713" s="0">
        <v>1</v>
      </c>
    </row>
    <row r="714" spans="1:10" customHeight="0">
      <c r="A714" s="0">
        <f>HYPERLINK("https://dl.dropboxusercontent.com/scl/fi/mx7zq8essescye8etakxb/drakegreyflintmens75966.jpg?rlkey=gy736a3iduvdn49c52fzw9d2j&amp;dl=0","Click to download Image")</f>
      </c>
      <c r="C714" s="0" t="inlineStr">
        <is>
          <t>Flint Men's Pullover</t>
        </is>
      </c>
      <c r="D714" s="0" t="inlineStr">
        <is>
          <t>'130678</t>
        </is>
      </c>
      <c r="E714" s="0" t="inlineStr">
        <is>
          <t>DRK FLINT M GY:130678D-XL</t>
        </is>
      </c>
      <c r="F714" s="0" t="inlineStr">
        <is>
          <t>'817130678074</t>
        </is>
      </c>
      <c r="G714" s="0" t="inlineStr">
        <is>
          <t>MENS</t>
        </is>
      </c>
      <c r="H714" s="0" t="inlineStr">
        <is>
          <t>XL</t>
        </is>
      </c>
      <c r="I714" s="0">
        <v>37.99</v>
      </c>
      <c r="J714" s="0">
        <v>6</v>
      </c>
    </row>
    <row r="715" spans="1:10" customHeight="0">
      <c r="A715" s="0">
        <f>HYPERLINK("https://dl.dropboxusercontent.com/scl/fi/mx7zq8essescye8etakxb/drakegreyflintmens75966.jpg?rlkey=gy736a3iduvdn49c52fzw9d2j&amp;dl=0","Click to download Image")</f>
      </c>
      <c r="C715" s="0" t="inlineStr">
        <is>
          <t>Flint Men's Pullover</t>
        </is>
      </c>
      <c r="D715" s="0" t="inlineStr">
        <is>
          <t>'130678</t>
        </is>
      </c>
      <c r="E715" s="0" t="inlineStr">
        <is>
          <t>DRK FLINT M GY:130678E-2XL</t>
        </is>
      </c>
      <c r="F715" s="0" t="inlineStr">
        <is>
          <t>'817130678081</t>
        </is>
      </c>
      <c r="G715" s="0" t="inlineStr">
        <is>
          <t>MENS</t>
        </is>
      </c>
      <c r="H715" s="0" t="inlineStr">
        <is>
          <t>2XL</t>
        </is>
      </c>
      <c r="I715" s="0">
        <v>39.99</v>
      </c>
      <c r="J715" s="0">
        <v>4</v>
      </c>
    </row>
    <row r="716" spans="1:10" customHeight="0">
      <c r="A716" s="0">
        <f>HYPERLINK("https://dl.dropboxusercontent.com/scl/fi/mx7zq8essescye8etakxb/drakegreyflintmens75966.jpg?rlkey=gy736a3iduvdn49c52fzw9d2j&amp;dl=0","Click to download Image")</f>
      </c>
      <c r="C716" s="0" t="inlineStr">
        <is>
          <t>Flint Men's Pullover</t>
        </is>
      </c>
      <c r="D716" s="0" t="inlineStr">
        <is>
          <t>'130678</t>
        </is>
      </c>
      <c r="E716" s="0" t="inlineStr">
        <is>
          <t>DRK FLINT M GY:130678F-3XL</t>
        </is>
      </c>
      <c r="F716" s="0" t="inlineStr">
        <is>
          <t>'817130678098</t>
        </is>
      </c>
      <c r="G716" s="0" t="inlineStr">
        <is>
          <t>MENS</t>
        </is>
      </c>
      <c r="H716" s="0" t="inlineStr">
        <is>
          <t>3XL</t>
        </is>
      </c>
      <c r="I716" s="0">
        <v>39.99</v>
      </c>
      <c r="J716" s="0">
        <v>1</v>
      </c>
    </row>
    <row r="717" spans="1:10" customHeight="0">
      <c r="A717" s="0">
        <f>HYPERLINK("https://dl.dropboxusercontent.com/scl/fi/m1ggiktkaye81mm3ncf0k/drakeblackflintwomens49016.jpg?rlkey=np5sscwmkj1wkoonijnp4kx4l&amp;dl=0","Click to download Image")</f>
      </c>
      <c r="C717" s="0" t="inlineStr">
        <is>
          <t>Flint Ladies Pullover</t>
        </is>
      </c>
      <c r="D717" s="0" t="inlineStr">
        <is>
          <t>'130683</t>
        </is>
      </c>
      <c r="E717" s="0" t="inlineStr">
        <is>
          <t>DRK FLINT W BK:130683A-S</t>
        </is>
      </c>
      <c r="F717" s="0" t="inlineStr">
        <is>
          <t>'817130683047</t>
        </is>
      </c>
      <c r="G717" s="0" t="inlineStr">
        <is>
          <t>WOMENS</t>
        </is>
      </c>
      <c r="H717" s="0" t="inlineStr">
        <is>
          <t>S</t>
        </is>
      </c>
      <c r="I717" s="0">
        <v>37.99</v>
      </c>
      <c r="J717" s="0">
        <v>0</v>
      </c>
    </row>
    <row r="718" spans="1:10" customHeight="0">
      <c r="A718" s="0">
        <f>HYPERLINK("https://dl.dropboxusercontent.com/scl/fi/m1ggiktkaye81mm3ncf0k/drakeblackflintwomens49016.jpg?rlkey=np5sscwmkj1wkoonijnp4kx4l&amp;dl=0","Click to download Image")</f>
      </c>
      <c r="C718" s="0" t="inlineStr">
        <is>
          <t>Flint Ladies Pullover</t>
        </is>
      </c>
      <c r="D718" s="0" t="inlineStr">
        <is>
          <t>'130683</t>
        </is>
      </c>
      <c r="E718" s="0" t="inlineStr">
        <is>
          <t>DRK FLINT W BK:130683B-M</t>
        </is>
      </c>
      <c r="F718" s="0" t="inlineStr">
        <is>
          <t>'817130683054</t>
        </is>
      </c>
      <c r="G718" s="0" t="inlineStr">
        <is>
          <t>WOMENS</t>
        </is>
      </c>
      <c r="H718" s="0" t="inlineStr">
        <is>
          <t>M</t>
        </is>
      </c>
      <c r="I718" s="0">
        <v>37.99</v>
      </c>
      <c r="J718" s="0">
        <v>0</v>
      </c>
    </row>
    <row r="719" spans="1:10" customHeight="0">
      <c r="A719" s="0">
        <f>HYPERLINK("https://dl.dropboxusercontent.com/scl/fi/m1ggiktkaye81mm3ncf0k/drakeblackflintwomens49016.jpg?rlkey=np5sscwmkj1wkoonijnp4kx4l&amp;dl=0","Click to download Image")</f>
      </c>
      <c r="C719" s="0" t="inlineStr">
        <is>
          <t>Flint Ladies Pullover</t>
        </is>
      </c>
      <c r="D719" s="0" t="inlineStr">
        <is>
          <t>'130683</t>
        </is>
      </c>
      <c r="E719" s="0" t="inlineStr">
        <is>
          <t>DRK FLINT W BK:130683C-L</t>
        </is>
      </c>
      <c r="F719" s="0" t="inlineStr">
        <is>
          <t>'817130683061</t>
        </is>
      </c>
      <c r="G719" s="0" t="inlineStr">
        <is>
          <t>WOMENS</t>
        </is>
      </c>
      <c r="H719" s="0" t="inlineStr">
        <is>
          <t>L</t>
        </is>
      </c>
      <c r="I719" s="0">
        <v>37.99</v>
      </c>
      <c r="J719" s="0">
        <v>4</v>
      </c>
    </row>
    <row r="720" spans="1:10" customHeight="0">
      <c r="A720" s="0">
        <f>HYPERLINK("https://dl.dropboxusercontent.com/scl/fi/m1ggiktkaye81mm3ncf0k/drakeblackflintwomens49016.jpg?rlkey=np5sscwmkj1wkoonijnp4kx4l&amp;dl=0","Click to download Image")</f>
      </c>
      <c r="C720" s="0" t="inlineStr">
        <is>
          <t>Flint Ladies Pullover</t>
        </is>
      </c>
      <c r="D720" s="0" t="inlineStr">
        <is>
          <t>'130683</t>
        </is>
      </c>
      <c r="E720" s="0" t="inlineStr">
        <is>
          <t>DRK FLINT W BK:130683D-XL</t>
        </is>
      </c>
      <c r="F720" s="0" t="inlineStr">
        <is>
          <t>'817130683078</t>
        </is>
      </c>
      <c r="G720" s="0" t="inlineStr">
        <is>
          <t>WOMENS</t>
        </is>
      </c>
      <c r="H720" s="0" t="inlineStr">
        <is>
          <t>XL</t>
        </is>
      </c>
      <c r="I720" s="0">
        <v>37.99</v>
      </c>
      <c r="J720" s="0">
        <v>5</v>
      </c>
    </row>
    <row r="721" spans="1:10" customHeight="0">
      <c r="A721" s="0">
        <f>HYPERLINK("https://dl.dropboxusercontent.com/scl/fi/m1ggiktkaye81mm3ncf0k/drakeblackflintwomens49016.jpg?rlkey=np5sscwmkj1wkoonijnp4kx4l&amp;dl=0","Click to download Image")</f>
      </c>
      <c r="C721" s="0" t="inlineStr">
        <is>
          <t>Flint Ladies Pullover</t>
        </is>
      </c>
      <c r="D721" s="0" t="inlineStr">
        <is>
          <t>'130683</t>
        </is>
      </c>
      <c r="E721" s="0" t="inlineStr">
        <is>
          <t>DRK FLINT W BK:130683E-2XL</t>
        </is>
      </c>
      <c r="F721" s="0" t="inlineStr">
        <is>
          <t>'817130683085</t>
        </is>
      </c>
      <c r="G721" s="0" t="inlineStr">
        <is>
          <t>WOMENS</t>
        </is>
      </c>
      <c r="H721" s="0" t="inlineStr">
        <is>
          <t>2XL</t>
        </is>
      </c>
      <c r="I721" s="0">
        <v>39.99</v>
      </c>
      <c r="J721" s="0">
        <v>2</v>
      </c>
    </row>
    <row r="722" spans="1:10" customHeight="0">
      <c r="A722" s="0">
        <f>HYPERLINK("https://dl.dropboxusercontent.com/scl/fi/m1ggiktkaye81mm3ncf0k/drakeblackflintwomens49016.jpg?rlkey=np5sscwmkj1wkoonijnp4kx4l&amp;dl=0","Click to download Image")</f>
      </c>
      <c r="C722" s="0" t="inlineStr">
        <is>
          <t>Flint Ladies Pullover</t>
        </is>
      </c>
      <c r="D722" s="0" t="inlineStr">
        <is>
          <t>'130683</t>
        </is>
      </c>
      <c r="E722" s="0" t="inlineStr">
        <is>
          <t>DRK FLINT W BK:130683F-3XL</t>
        </is>
      </c>
      <c r="F722" s="0" t="inlineStr">
        <is>
          <t>'817130683092</t>
        </is>
      </c>
      <c r="G722" s="0" t="inlineStr">
        <is>
          <t>WOMENS</t>
        </is>
      </c>
      <c r="H722" s="0" t="inlineStr">
        <is>
          <t>3XL</t>
        </is>
      </c>
      <c r="I722" s="0">
        <v>39.99</v>
      </c>
      <c r="J722" s="0">
        <v>0</v>
      </c>
    </row>
    <row r="723" spans="1:10" customHeight="0">
      <c r="A723" s="0">
        <f>HYPERLINK("https://dl.dropboxusercontent.com/scl/fi/ambhvn8innzhex5ha6nan/jacqueline-108952.jpg?rlkey=u3zqyc39me9k5p0x99osxms4x&amp;dl=0","Click to download Image")</f>
      </c>
      <c r="C723" s="0" t="inlineStr">
        <is>
          <t>Jacqueline Puffer Coat</t>
        </is>
      </c>
      <c r="D723" s="0" t="inlineStr">
        <is>
          <t>'130685</t>
        </is>
      </c>
      <c r="E723" s="0" t="inlineStr">
        <is>
          <t>DRK JACQUEL W WE:130685A-S</t>
        </is>
      </c>
      <c r="F723" s="0" t="inlineStr">
        <is>
          <t>'817130685041</t>
        </is>
      </c>
      <c r="G723" s="0" t="inlineStr">
        <is>
          <t>WOMENS</t>
        </is>
      </c>
      <c r="H723" s="0" t="inlineStr">
        <is>
          <t>S</t>
        </is>
      </c>
      <c r="I723" s="0">
        <v>139.99</v>
      </c>
      <c r="J723" s="0">
        <v>6</v>
      </c>
    </row>
    <row r="724" spans="1:10" customHeight="0">
      <c r="A724" s="0">
        <f>HYPERLINK("https://dl.dropboxusercontent.com/scl/fi/ambhvn8innzhex5ha6nan/jacqueline-108952.jpg?rlkey=u3zqyc39me9k5p0x99osxms4x&amp;dl=0","Click to download Image")</f>
      </c>
      <c r="C724" s="0" t="inlineStr">
        <is>
          <t>Jacqueline Puffer Coat</t>
        </is>
      </c>
      <c r="D724" s="0" t="inlineStr">
        <is>
          <t>'130685</t>
        </is>
      </c>
      <c r="E724" s="0" t="inlineStr">
        <is>
          <t>DRK JACQUEL W WE:130685B-M</t>
        </is>
      </c>
      <c r="F724" s="0" t="inlineStr">
        <is>
          <t>'817130685058</t>
        </is>
      </c>
      <c r="G724" s="0" t="inlineStr">
        <is>
          <t>WOMENS</t>
        </is>
      </c>
      <c r="H724" s="0" t="inlineStr">
        <is>
          <t>M</t>
        </is>
      </c>
      <c r="I724" s="0">
        <v>139.99</v>
      </c>
      <c r="J724" s="0">
        <v>5</v>
      </c>
    </row>
    <row r="725" spans="1:10" customHeight="0">
      <c r="A725" s="0">
        <f>HYPERLINK("https://dl.dropboxusercontent.com/scl/fi/ambhvn8innzhex5ha6nan/jacqueline-108952.jpg?rlkey=u3zqyc39me9k5p0x99osxms4x&amp;dl=0","Click to download Image")</f>
      </c>
      <c r="C725" s="0" t="inlineStr">
        <is>
          <t>Jacqueline Puffer Coat</t>
        </is>
      </c>
      <c r="D725" s="0" t="inlineStr">
        <is>
          <t>'130685</t>
        </is>
      </c>
      <c r="E725" s="0" t="inlineStr">
        <is>
          <t>DRK JACQUEL W WE:130685C-L</t>
        </is>
      </c>
      <c r="F725" s="0" t="inlineStr">
        <is>
          <t>'817130685065</t>
        </is>
      </c>
      <c r="G725" s="0" t="inlineStr">
        <is>
          <t>WOMENS</t>
        </is>
      </c>
      <c r="H725" s="0" t="inlineStr">
        <is>
          <t>L</t>
        </is>
      </c>
      <c r="I725" s="0">
        <v>139.99</v>
      </c>
      <c r="J725" s="0">
        <v>4</v>
      </c>
    </row>
    <row r="726" spans="1:10" customHeight="0">
      <c r="A726" s="0">
        <f>HYPERLINK("https://dl.dropboxusercontent.com/scl/fi/ambhvn8innzhex5ha6nan/jacqueline-108952.jpg?rlkey=u3zqyc39me9k5p0x99osxms4x&amp;dl=0","Click to download Image")</f>
      </c>
      <c r="C726" s="0" t="inlineStr">
        <is>
          <t>Jacqueline Puffer Coat</t>
        </is>
      </c>
      <c r="D726" s="0" t="inlineStr">
        <is>
          <t>'130685</t>
        </is>
      </c>
      <c r="E726" s="0" t="inlineStr">
        <is>
          <t>DRK JACQUEL W WE:130685D-XL</t>
        </is>
      </c>
      <c r="F726" s="0" t="inlineStr">
        <is>
          <t>'817130685072</t>
        </is>
      </c>
      <c r="G726" s="0" t="inlineStr">
        <is>
          <t>WOMENS</t>
        </is>
      </c>
      <c r="H726" s="0" t="inlineStr">
        <is>
          <t>XL</t>
        </is>
      </c>
      <c r="I726" s="0">
        <v>139.99</v>
      </c>
      <c r="J726" s="0">
        <v>6</v>
      </c>
    </row>
    <row r="727" spans="1:10" customHeight="0">
      <c r="A727" s="0">
        <f>HYPERLINK("https://dl.dropboxusercontent.com/scl/fi/ambhvn8innzhex5ha6nan/jacqueline-108952.jpg?rlkey=u3zqyc39me9k5p0x99osxms4x&amp;dl=0","Click to download Image")</f>
      </c>
      <c r="C727" s="0" t="inlineStr">
        <is>
          <t>Jacqueline Puffer Coat</t>
        </is>
      </c>
      <c r="D727" s="0" t="inlineStr">
        <is>
          <t>'130685</t>
        </is>
      </c>
      <c r="E727" s="0" t="inlineStr">
        <is>
          <t>DRK JACQUEL W WE:130685E-2XL</t>
        </is>
      </c>
      <c r="F727" s="0" t="inlineStr">
        <is>
          <t>'817130685089</t>
        </is>
      </c>
      <c r="G727" s="0" t="inlineStr">
        <is>
          <t>WOMENS</t>
        </is>
      </c>
      <c r="H727" s="0" t="inlineStr">
        <is>
          <t>2XL</t>
        </is>
      </c>
      <c r="I727" s="0">
        <v>141.99</v>
      </c>
      <c r="J727" s="0">
        <v>2</v>
      </c>
    </row>
    <row r="728" spans="1:10" customHeight="0">
      <c r="A728" s="0">
        <f>HYPERLINK("https://dl.dropboxusercontent.com/scl/fi/ambhvn8innzhex5ha6nan/jacqueline-108952.jpg?rlkey=u3zqyc39me9k5p0x99osxms4x&amp;dl=0","Click to download Image")</f>
      </c>
      <c r="C728" s="0" t="inlineStr">
        <is>
          <t>Jacqueline Puffer Coat</t>
        </is>
      </c>
      <c r="D728" s="0" t="inlineStr">
        <is>
          <t>'130685</t>
        </is>
      </c>
      <c r="E728" s="0" t="inlineStr">
        <is>
          <t>DRK JACQUEL W WE:130685F-3XL</t>
        </is>
      </c>
      <c r="F728" s="0" t="inlineStr">
        <is>
          <t>'817130685096</t>
        </is>
      </c>
      <c r="G728" s="0" t="inlineStr">
        <is>
          <t>WOMENS</t>
        </is>
      </c>
      <c r="H728" s="0" t="inlineStr">
        <is>
          <t>3XL</t>
        </is>
      </c>
      <c r="I728" s="0">
        <v>141.99</v>
      </c>
      <c r="J728" s="0">
        <v>1</v>
      </c>
    </row>
    <row r="729" spans="1:10" customHeight="0">
      <c r="A729" s="0">
        <f>HYPERLINK("https://dl.dropboxusercontent.com/scl/fi/gq14hfoa1tgszmwhr50ej/drakegreytrenton62629.jpg?rlkey=y79xv04plbmo6tbkj38x7kh5l&amp;dl=0","Click to download Image")</f>
      </c>
      <c r="B729" s="0">
        <f>HYPERLINK("https://dl.dropboxusercontent.com/scl/fi/coq1b0ld9g09rkd8de9s9/mens-pullover-size-charts-trenton.jpg?rlkey=bhmhqh9jnbkdp30kx2gzfk9aw&amp;dl=0","Click to download SizeChart")</f>
      </c>
      <c r="C729" s="0" t="inlineStr">
        <is>
          <t>Trenton Men's Pullover</t>
        </is>
      </c>
      <c r="D729" s="0" t="inlineStr">
        <is>
          <t>'131688</t>
        </is>
      </c>
      <c r="E729" s="0" t="inlineStr">
        <is>
          <t>DRK M TRENTO GY:131688A-S</t>
        </is>
      </c>
      <c r="F729" s="0" t="inlineStr">
        <is>
          <t>'817131688041</t>
        </is>
      </c>
      <c r="G729" s="0" t="inlineStr">
        <is>
          <t>MENS</t>
        </is>
      </c>
      <c r="H729" s="0" t="inlineStr">
        <is>
          <t>S</t>
        </is>
      </c>
      <c r="I729" s="0">
        <v>59.99</v>
      </c>
      <c r="J729" s="0">
        <v>2</v>
      </c>
    </row>
    <row r="730" spans="1:10" customHeight="0">
      <c r="A730" s="0">
        <f>HYPERLINK("https://dl.dropboxusercontent.com/scl/fi/gq14hfoa1tgszmwhr50ej/drakegreytrenton62629.jpg?rlkey=y79xv04plbmo6tbkj38x7kh5l&amp;dl=0","Click to download Image")</f>
      </c>
      <c r="B730" s="0">
        <f>HYPERLINK("https://dl.dropboxusercontent.com/scl/fi/coq1b0ld9g09rkd8de9s9/mens-pullover-size-charts-trenton.jpg?rlkey=bhmhqh9jnbkdp30kx2gzfk9aw&amp;dl=0","Click to download SizeChart")</f>
      </c>
      <c r="C730" s="0" t="inlineStr">
        <is>
          <t>Trenton Men's Pullover</t>
        </is>
      </c>
      <c r="D730" s="0" t="inlineStr">
        <is>
          <t>'131688</t>
        </is>
      </c>
      <c r="E730" s="0" t="inlineStr">
        <is>
          <t>DRK M TRENTO GY:131688B-M</t>
        </is>
      </c>
      <c r="F730" s="0" t="inlineStr">
        <is>
          <t>'817131688058</t>
        </is>
      </c>
      <c r="G730" s="0" t="inlineStr">
        <is>
          <t>MENS</t>
        </is>
      </c>
      <c r="H730" s="0" t="inlineStr">
        <is>
          <t>M</t>
        </is>
      </c>
      <c r="I730" s="0">
        <v>59.99</v>
      </c>
      <c r="J730" s="0">
        <v>3</v>
      </c>
    </row>
    <row r="731" spans="1:10" customHeight="0">
      <c r="A731" s="0">
        <f>HYPERLINK("https://dl.dropboxusercontent.com/scl/fi/gq14hfoa1tgszmwhr50ej/drakegreytrenton62629.jpg?rlkey=y79xv04plbmo6tbkj38x7kh5l&amp;dl=0","Click to download Image")</f>
      </c>
      <c r="B731" s="0">
        <f>HYPERLINK("https://dl.dropboxusercontent.com/scl/fi/coq1b0ld9g09rkd8de9s9/mens-pullover-size-charts-trenton.jpg?rlkey=bhmhqh9jnbkdp30kx2gzfk9aw&amp;dl=0","Click to download SizeChart")</f>
      </c>
      <c r="C731" s="0" t="inlineStr">
        <is>
          <t>Trenton Men's Pullover</t>
        </is>
      </c>
      <c r="D731" s="0" t="inlineStr">
        <is>
          <t>'131688</t>
        </is>
      </c>
      <c r="E731" s="0" t="inlineStr">
        <is>
          <t>DRK M TRENTO GY:131688C-L</t>
        </is>
      </c>
      <c r="F731" s="0" t="inlineStr">
        <is>
          <t>'817131688065</t>
        </is>
      </c>
      <c r="G731" s="0" t="inlineStr">
        <is>
          <t>MENS</t>
        </is>
      </c>
      <c r="H731" s="0" t="inlineStr">
        <is>
          <t>L</t>
        </is>
      </c>
      <c r="I731" s="0">
        <v>59.99</v>
      </c>
      <c r="J731" s="0">
        <v>5</v>
      </c>
    </row>
    <row r="732" spans="1:10" customHeight="0">
      <c r="A732" s="0">
        <f>HYPERLINK("https://dl.dropboxusercontent.com/scl/fi/gq14hfoa1tgszmwhr50ej/drakegreytrenton62629.jpg?rlkey=y79xv04plbmo6tbkj38x7kh5l&amp;dl=0","Click to download Image")</f>
      </c>
      <c r="B732" s="0">
        <f>HYPERLINK("https://dl.dropboxusercontent.com/scl/fi/coq1b0ld9g09rkd8de9s9/mens-pullover-size-charts-trenton.jpg?rlkey=bhmhqh9jnbkdp30kx2gzfk9aw&amp;dl=0","Click to download SizeChart")</f>
      </c>
      <c r="C732" s="0" t="inlineStr">
        <is>
          <t>Trenton Men's Pullover</t>
        </is>
      </c>
      <c r="D732" s="0" t="inlineStr">
        <is>
          <t>'131688</t>
        </is>
      </c>
      <c r="E732" s="0" t="inlineStr">
        <is>
          <t>DRK M TRENTO GY:131688D-XL</t>
        </is>
      </c>
      <c r="F732" s="0" t="inlineStr">
        <is>
          <t>'817131688072</t>
        </is>
      </c>
      <c r="G732" s="0" t="inlineStr">
        <is>
          <t>MENS</t>
        </is>
      </c>
      <c r="H732" s="0" t="inlineStr">
        <is>
          <t>XL</t>
        </is>
      </c>
      <c r="I732" s="0">
        <v>59.99</v>
      </c>
      <c r="J732" s="0">
        <v>4</v>
      </c>
    </row>
    <row r="733" spans="1:10" customHeight="0">
      <c r="A733" s="0">
        <f>HYPERLINK("https://dl.dropboxusercontent.com/scl/fi/gq14hfoa1tgszmwhr50ej/drakegreytrenton62629.jpg?rlkey=y79xv04plbmo6tbkj38x7kh5l&amp;dl=0","Click to download Image")</f>
      </c>
      <c r="B733" s="0">
        <f>HYPERLINK("https://dl.dropboxusercontent.com/scl/fi/coq1b0ld9g09rkd8de9s9/mens-pullover-size-charts-trenton.jpg?rlkey=bhmhqh9jnbkdp30kx2gzfk9aw&amp;dl=0","Click to download SizeChart")</f>
      </c>
      <c r="C733" s="0" t="inlineStr">
        <is>
          <t>Trenton Men's Pullover</t>
        </is>
      </c>
      <c r="D733" s="0" t="inlineStr">
        <is>
          <t>'131688</t>
        </is>
      </c>
      <c r="E733" s="0" t="inlineStr">
        <is>
          <t>DRK M TRENTO GY:131688E-2XL</t>
        </is>
      </c>
      <c r="F733" s="0" t="inlineStr">
        <is>
          <t>'817131688089</t>
        </is>
      </c>
      <c r="G733" s="0" t="inlineStr">
        <is>
          <t>MENS</t>
        </is>
      </c>
      <c r="H733" s="0" t="inlineStr">
        <is>
          <t>2XL</t>
        </is>
      </c>
      <c r="I733" s="0">
        <v>61.99</v>
      </c>
      <c r="J733" s="0">
        <v>1</v>
      </c>
    </row>
    <row r="734" spans="1:10" customHeight="0">
      <c r="A734" s="0">
        <f>HYPERLINK("https://dl.dropboxusercontent.com/scl/fi/gq14hfoa1tgszmwhr50ej/drakegreytrenton62629.jpg?rlkey=y79xv04plbmo6tbkj38x7kh5l&amp;dl=0","Click to download Image")</f>
      </c>
      <c r="B734" s="0">
        <f>HYPERLINK("https://dl.dropboxusercontent.com/scl/fi/coq1b0ld9g09rkd8de9s9/mens-pullover-size-charts-trenton.jpg?rlkey=bhmhqh9jnbkdp30kx2gzfk9aw&amp;dl=0","Click to download SizeChart")</f>
      </c>
      <c r="C734" s="0" t="inlineStr">
        <is>
          <t>Trenton Men's Pullover</t>
        </is>
      </c>
      <c r="D734" s="0" t="inlineStr">
        <is>
          <t>'131688</t>
        </is>
      </c>
      <c r="E734" s="0" t="inlineStr">
        <is>
          <t>DRK M TRENTO GY:131688F-3XL</t>
        </is>
      </c>
      <c r="F734" s="0" t="inlineStr">
        <is>
          <t>'817131688096</t>
        </is>
      </c>
      <c r="G734" s="0" t="inlineStr">
        <is>
          <t>MENS</t>
        </is>
      </c>
      <c r="H734" s="0" t="inlineStr">
        <is>
          <t>3XL</t>
        </is>
      </c>
      <c r="I734" s="0">
        <v>61.99</v>
      </c>
      <c r="J734" s="0">
        <v>1</v>
      </c>
    </row>
    <row r="735" spans="1:10" customHeight="0">
      <c r="A735" s="0">
        <f>HYPERLINK("https://dl.dropboxusercontent.com/scl/fi/ehg2g9getj8bg2o88csps/meredith.jpg?rlkey=0v8egmieszq9eaq30vr3r2xpp&amp;dl=0","Click to download Image")</f>
      </c>
      <c r="B735" s="0">
        <f>HYPERLINK("https://dl.dropboxusercontent.com/scl/fi/zvxxxxw55v81p6klt71o2/womens-size-chartsmeredith.jpg?rlkey=81bi5menvz7n3pc7egkkmtsi2&amp;dl=0","Click to download SizeChart")</f>
      </c>
      <c r="C735" s="0" t="inlineStr">
        <is>
          <t>Meredith Women's Puffer Hooded Jacket</t>
        </is>
      </c>
      <c r="D735" s="0" t="inlineStr">
        <is>
          <t>'128803</t>
        </is>
      </c>
      <c r="E735" s="0" t="inlineStr">
        <is>
          <t>DRK MEREDI W GY:128803A-S</t>
        </is>
      </c>
      <c r="F735" s="0" t="inlineStr">
        <is>
          <t>'817128803044</t>
        </is>
      </c>
      <c r="G735" s="0" t="inlineStr">
        <is>
          <t>WOMENS</t>
        </is>
      </c>
      <c r="H735" s="0" t="inlineStr">
        <is>
          <t>S</t>
        </is>
      </c>
      <c r="I735" s="0">
        <v>139.99</v>
      </c>
      <c r="J735" s="0">
        <v>4</v>
      </c>
    </row>
    <row r="736" spans="1:10" customHeight="0">
      <c r="A736" s="0">
        <f>HYPERLINK("https://dl.dropboxusercontent.com/scl/fi/ehg2g9getj8bg2o88csps/meredith.jpg?rlkey=0v8egmieszq9eaq30vr3r2xpp&amp;dl=0","Click to download Image")</f>
      </c>
      <c r="B736" s="0">
        <f>HYPERLINK("https://dl.dropboxusercontent.com/scl/fi/zvxxxxw55v81p6klt71o2/womens-size-chartsmeredith.jpg?rlkey=81bi5menvz7n3pc7egkkmtsi2&amp;dl=0","Click to download SizeChart")</f>
      </c>
      <c r="C736" s="0" t="inlineStr">
        <is>
          <t>Meredith Women's Puffer Hooded Jacket</t>
        </is>
      </c>
      <c r="D736" s="0" t="inlineStr">
        <is>
          <t>'128803</t>
        </is>
      </c>
      <c r="E736" s="0" t="inlineStr">
        <is>
          <t>DRK MEREDI W GY:128803B-M</t>
        </is>
      </c>
      <c r="F736" s="0" t="inlineStr">
        <is>
          <t>'817128803051</t>
        </is>
      </c>
      <c r="G736" s="0" t="inlineStr">
        <is>
          <t>WOMENS</t>
        </is>
      </c>
      <c r="H736" s="0" t="inlineStr">
        <is>
          <t>M</t>
        </is>
      </c>
      <c r="I736" s="0">
        <v>139.99</v>
      </c>
      <c r="J736" s="0">
        <v>8</v>
      </c>
    </row>
    <row r="737" spans="1:10" customHeight="0">
      <c r="A737" s="0">
        <f>HYPERLINK("https://dl.dropboxusercontent.com/scl/fi/ehg2g9getj8bg2o88csps/meredith.jpg?rlkey=0v8egmieszq9eaq30vr3r2xpp&amp;dl=0","Click to download Image")</f>
      </c>
      <c r="B737" s="0">
        <f>HYPERLINK("https://dl.dropboxusercontent.com/scl/fi/zvxxxxw55v81p6klt71o2/womens-size-chartsmeredith.jpg?rlkey=81bi5menvz7n3pc7egkkmtsi2&amp;dl=0","Click to download SizeChart")</f>
      </c>
      <c r="C737" s="0" t="inlineStr">
        <is>
          <t>Meredith Women's Puffer Hooded Jacket</t>
        </is>
      </c>
      <c r="D737" s="0" t="inlineStr">
        <is>
          <t>'128803</t>
        </is>
      </c>
      <c r="E737" s="0" t="inlineStr">
        <is>
          <t>DRK MEREDI W GY:128803C-L</t>
        </is>
      </c>
      <c r="F737" s="0" t="inlineStr">
        <is>
          <t>'817128803068</t>
        </is>
      </c>
      <c r="G737" s="0" t="inlineStr">
        <is>
          <t>WOMENS</t>
        </is>
      </c>
      <c r="H737" s="0" t="inlineStr">
        <is>
          <t>L</t>
        </is>
      </c>
      <c r="I737" s="0">
        <v>139.99</v>
      </c>
      <c r="J737" s="0">
        <v>7</v>
      </c>
    </row>
    <row r="738" spans="1:10" customHeight="0">
      <c r="A738" s="0">
        <f>HYPERLINK("https://dl.dropboxusercontent.com/scl/fi/ehg2g9getj8bg2o88csps/meredith.jpg?rlkey=0v8egmieszq9eaq30vr3r2xpp&amp;dl=0","Click to download Image")</f>
      </c>
      <c r="B738" s="0">
        <f>HYPERLINK("https://dl.dropboxusercontent.com/scl/fi/zvxxxxw55v81p6klt71o2/womens-size-chartsmeredith.jpg?rlkey=81bi5menvz7n3pc7egkkmtsi2&amp;dl=0","Click to download SizeChart")</f>
      </c>
      <c r="C738" s="0" t="inlineStr">
        <is>
          <t>Meredith Women's Puffer Hooded Jacket</t>
        </is>
      </c>
      <c r="D738" s="0" t="inlineStr">
        <is>
          <t>'128803</t>
        </is>
      </c>
      <c r="E738" s="0" t="inlineStr">
        <is>
          <t>DRK MEREDI W GY:128803D-XL</t>
        </is>
      </c>
      <c r="F738" s="0" t="inlineStr">
        <is>
          <t>'817128803075</t>
        </is>
      </c>
      <c r="G738" s="0" t="inlineStr">
        <is>
          <t>WOMENS</t>
        </is>
      </c>
      <c r="H738" s="0" t="inlineStr">
        <is>
          <t>XL</t>
        </is>
      </c>
      <c r="I738" s="0">
        <v>139.99</v>
      </c>
      <c r="J738" s="0">
        <v>4</v>
      </c>
    </row>
    <row r="739" spans="1:10" customHeight="0">
      <c r="A739" s="0">
        <f>HYPERLINK("https://dl.dropboxusercontent.com/scl/fi/ehg2g9getj8bg2o88csps/meredith.jpg?rlkey=0v8egmieszq9eaq30vr3r2xpp&amp;dl=0","Click to download Image")</f>
      </c>
      <c r="B739" s="0">
        <f>HYPERLINK("https://dl.dropboxusercontent.com/scl/fi/zvxxxxw55v81p6klt71o2/womens-size-chartsmeredith.jpg?rlkey=81bi5menvz7n3pc7egkkmtsi2&amp;dl=0","Click to download SizeChart")</f>
      </c>
      <c r="C739" s="0" t="inlineStr">
        <is>
          <t>Meredith Women's Puffer Hooded Jacket</t>
        </is>
      </c>
      <c r="D739" s="0" t="inlineStr">
        <is>
          <t>'128803</t>
        </is>
      </c>
      <c r="E739" s="0" t="inlineStr">
        <is>
          <t>DRK MEREDI W GY:128803E-2XL</t>
        </is>
      </c>
      <c r="F739" s="0" t="inlineStr">
        <is>
          <t>'817128803082</t>
        </is>
      </c>
      <c r="G739" s="0" t="inlineStr">
        <is>
          <t>WOMENS</t>
        </is>
      </c>
      <c r="H739" s="0" t="inlineStr">
        <is>
          <t>2XL</t>
        </is>
      </c>
      <c r="I739" s="0">
        <v>141.99</v>
      </c>
      <c r="J739" s="0">
        <v>2</v>
      </c>
    </row>
    <row r="740" spans="1:10" customHeight="0">
      <c r="A740" s="0">
        <f>HYPERLINK("https://dl.dropboxusercontent.com/scl/fi/ehg2g9getj8bg2o88csps/meredith.jpg?rlkey=0v8egmieszq9eaq30vr3r2xpp&amp;dl=0","Click to download Image")</f>
      </c>
      <c r="B740" s="0">
        <f>HYPERLINK("https://dl.dropboxusercontent.com/scl/fi/zvxxxxw55v81p6klt71o2/womens-size-chartsmeredith.jpg?rlkey=81bi5menvz7n3pc7egkkmtsi2&amp;dl=0","Click to download SizeChart")</f>
      </c>
      <c r="C740" s="0" t="inlineStr">
        <is>
          <t>Meredith Women's Puffer Hooded Jacket</t>
        </is>
      </c>
      <c r="D740" s="0" t="inlineStr">
        <is>
          <t>'128803</t>
        </is>
      </c>
      <c r="E740" s="0" t="inlineStr">
        <is>
          <t>DRK MEREDI W GY:128803F-3XL</t>
        </is>
      </c>
      <c r="F740" s="0" t="inlineStr">
        <is>
          <t>'817128803099</t>
        </is>
      </c>
      <c r="G740" s="0" t="inlineStr">
        <is>
          <t>WOMENS</t>
        </is>
      </c>
      <c r="H740" s="0" t="inlineStr">
        <is>
          <t>3XL</t>
        </is>
      </c>
      <c r="I740" s="0">
        <v>141.99</v>
      </c>
      <c r="J740" s="0">
        <v>1</v>
      </c>
    </row>
    <row r="741" spans="1:10" customHeight="0">
      <c r="A741" s="0">
        <f>HYPERLINK("https://dl.dropboxusercontent.com/scl/fi/624fr2pggexh2irdpm5mv/127947f35193.jpg?rlkey=navppqud76ev0naq27xfg8zuq&amp;dl=0","Click to download Image")</f>
      </c>
      <c r="C741" s="0" t="inlineStr">
        <is>
          <t>Hershey Infant Striped Romper</t>
        </is>
      </c>
      <c r="D741" s="0" t="inlineStr">
        <is>
          <t>'127947</t>
        </is>
      </c>
      <c r="E741" s="0" t="inlineStr">
        <is>
          <t>DRK HERSHE I GY:127947A-0-3M</t>
        </is>
      </c>
      <c r="F741" s="0" t="inlineStr">
        <is>
          <t>'817127947008</t>
        </is>
      </c>
      <c r="G741" s="0" t="inlineStr">
        <is>
          <t>INFANT</t>
        </is>
      </c>
      <c r="H741" s="0" t="inlineStr">
        <is>
          <t>0-3M</t>
        </is>
      </c>
      <c r="I741" s="0">
        <v>22.99</v>
      </c>
      <c r="J741" s="0">
        <v>6</v>
      </c>
    </row>
    <row r="742" spans="1:10" customHeight="0">
      <c r="A742" s="0">
        <f>HYPERLINK("https://dl.dropboxusercontent.com/scl/fi/624fr2pggexh2irdpm5mv/127947f35193.jpg?rlkey=navppqud76ev0naq27xfg8zuq&amp;dl=0","Click to download Image")</f>
      </c>
      <c r="C742" s="0" t="inlineStr">
        <is>
          <t>Hershey Infant Striped Romper</t>
        </is>
      </c>
      <c r="D742" s="0" t="inlineStr">
        <is>
          <t>'127947</t>
        </is>
      </c>
      <c r="E742" s="0" t="inlineStr">
        <is>
          <t>DRK HERSHE I GY:127947B-3-6M</t>
        </is>
      </c>
      <c r="F742" s="0" t="inlineStr">
        <is>
          <t>'817127947015</t>
        </is>
      </c>
      <c r="G742" s="0" t="inlineStr">
        <is>
          <t>INFANT</t>
        </is>
      </c>
      <c r="H742" s="0" t="inlineStr">
        <is>
          <t>3-6M</t>
        </is>
      </c>
      <c r="I742" s="0">
        <v>22.99</v>
      </c>
      <c r="J742" s="0">
        <v>6</v>
      </c>
    </row>
    <row r="743" spans="1:10" customHeight="0">
      <c r="A743" s="0">
        <f>HYPERLINK("https://dl.dropboxusercontent.com/scl/fi/624fr2pggexh2irdpm5mv/127947f35193.jpg?rlkey=navppqud76ev0naq27xfg8zuq&amp;dl=0","Click to download Image")</f>
      </c>
      <c r="C743" s="0" t="inlineStr">
        <is>
          <t>Hershey Infant Striped Romper</t>
        </is>
      </c>
      <c r="D743" s="0" t="inlineStr">
        <is>
          <t>'127947</t>
        </is>
      </c>
      <c r="E743" s="0" t="inlineStr">
        <is>
          <t>DRK HERSHE I GY:127947C-6-9M</t>
        </is>
      </c>
      <c r="F743" s="0" t="inlineStr">
        <is>
          <t>'817127947022</t>
        </is>
      </c>
      <c r="G743" s="0" t="inlineStr">
        <is>
          <t>INFANT</t>
        </is>
      </c>
      <c r="H743" s="0" t="inlineStr">
        <is>
          <t>6-9M</t>
        </is>
      </c>
      <c r="I743" s="0">
        <v>22.99</v>
      </c>
      <c r="J743" s="0">
        <v>5</v>
      </c>
    </row>
    <row r="744" spans="1:10" customHeight="0">
      <c r="A744" s="0">
        <f>HYPERLINK("https://dl.dropboxusercontent.com/scl/fi/624fr2pggexh2irdpm5mv/127947f35193.jpg?rlkey=navppqud76ev0naq27xfg8zuq&amp;dl=0","Click to download Image")</f>
      </c>
      <c r="C744" s="0" t="inlineStr">
        <is>
          <t>Hershey Infant Striped Romper</t>
        </is>
      </c>
      <c r="D744" s="0" t="inlineStr">
        <is>
          <t>'127947</t>
        </is>
      </c>
      <c r="E744" s="0" t="inlineStr">
        <is>
          <t>DRK HERSHE I GY:127947F-12M</t>
        </is>
      </c>
      <c r="F744" s="0" t="inlineStr">
        <is>
          <t>'817127947039</t>
        </is>
      </c>
      <c r="G744" s="0" t="inlineStr">
        <is>
          <t>INFANT</t>
        </is>
      </c>
      <c r="H744" s="0" t="inlineStr">
        <is>
          <t>12M</t>
        </is>
      </c>
      <c r="I744" s="0">
        <v>22.99</v>
      </c>
      <c r="J744" s="0">
        <v>5</v>
      </c>
    </row>
    <row r="745" spans="1:10" customHeight="0">
      <c r="A745" s="0">
        <f>HYPERLINK("https://dl.dropboxusercontent.com/scl/fi/pufz735wyn37os4gkl7m2/128410-f.jpg?rlkey=mmfbxovuit5x5obcuig5z3kc5&amp;dl=0","Click to download Image")</f>
      </c>
      <c r="C745" s="0" t="inlineStr">
        <is>
          <t>Washable Cotton Face Masks</t>
        </is>
      </c>
      <c r="D745" s="0" t="inlineStr">
        <is>
          <t>'128410</t>
        </is>
      </c>
      <c r="E745" s="0" t="inlineStr">
        <is>
          <t>DRK MASK BK:128410</t>
        </is>
      </c>
      <c r="F745" s="0" t="inlineStr">
        <is>
          <t>'717128410016</t>
        </is>
      </c>
      <c r="I745" s="0">
        <v>14.99</v>
      </c>
      <c r="J745" s="0">
        <v>30</v>
      </c>
    </row>
    <row r="746" spans="1:10" customHeight="0">
      <c r="A746" s="0">
        <f>HYPERLINK("https://dl.dropboxusercontent.com/scl/fi/iiilosgrw24diltgaurwu/rosalynn.jpg?rlkey=kc3qpkz3k9ggh8zen5dj9j12t&amp;dl=0","Click to download Image")</f>
      </c>
      <c r="B746" s="0">
        <f>HYPERLINK("https://dl.dropboxusercontent.com/scl/fi/iqvi8q0582vf6kkjzxkkk/womens-size-chartsrosalynn.jpg?rlkey=gk8ovm1lfrt41aroabg8colqu&amp;dl=0","Click to download SizeChart")</f>
      </c>
      <c r="C746" s="0" t="inlineStr">
        <is>
          <t>Rosalynn Women's Poly Shell Jacket</t>
        </is>
      </c>
      <c r="D746" s="0" t="inlineStr">
        <is>
          <t>'128800</t>
        </is>
      </c>
      <c r="E746" s="0" t="inlineStr">
        <is>
          <t>DRK ROSALY W BK:128800A-S</t>
        </is>
      </c>
      <c r="F746" s="0" t="inlineStr">
        <is>
          <t>'817128800043</t>
        </is>
      </c>
      <c r="G746" s="0" t="inlineStr">
        <is>
          <t>WOMENS</t>
        </is>
      </c>
      <c r="H746" s="0" t="inlineStr">
        <is>
          <t>S</t>
        </is>
      </c>
      <c r="I746" s="0">
        <v>89.99</v>
      </c>
      <c r="J746" s="0">
        <v>4</v>
      </c>
    </row>
    <row r="747" spans="1:10" customHeight="0">
      <c r="A747" s="0">
        <f>HYPERLINK("https://dl.dropboxusercontent.com/scl/fi/iiilosgrw24diltgaurwu/rosalynn.jpg?rlkey=kc3qpkz3k9ggh8zen5dj9j12t&amp;dl=0","Click to download Image")</f>
      </c>
      <c r="B747" s="0">
        <f>HYPERLINK("https://dl.dropboxusercontent.com/scl/fi/iqvi8q0582vf6kkjzxkkk/womens-size-chartsrosalynn.jpg?rlkey=gk8ovm1lfrt41aroabg8colqu&amp;dl=0","Click to download SizeChart")</f>
      </c>
      <c r="C747" s="0" t="inlineStr">
        <is>
          <t>Rosalynn Women's Poly Shell Jacket</t>
        </is>
      </c>
      <c r="D747" s="0" t="inlineStr">
        <is>
          <t>'128800</t>
        </is>
      </c>
      <c r="E747" s="0" t="inlineStr">
        <is>
          <t>DRK ROSALY W BK:128800B-M</t>
        </is>
      </c>
      <c r="F747" s="0" t="inlineStr">
        <is>
          <t>'817128800050</t>
        </is>
      </c>
      <c r="G747" s="0" t="inlineStr">
        <is>
          <t>WOMENS</t>
        </is>
      </c>
      <c r="H747" s="0" t="inlineStr">
        <is>
          <t>M</t>
        </is>
      </c>
      <c r="I747" s="0">
        <v>89.99</v>
      </c>
      <c r="J747" s="0">
        <v>7</v>
      </c>
    </row>
    <row r="748" spans="1:10" customHeight="0">
      <c r="A748" s="0">
        <f>HYPERLINK("https://dl.dropboxusercontent.com/scl/fi/iiilosgrw24diltgaurwu/rosalynn.jpg?rlkey=kc3qpkz3k9ggh8zen5dj9j12t&amp;dl=0","Click to download Image")</f>
      </c>
      <c r="B748" s="0">
        <f>HYPERLINK("https://dl.dropboxusercontent.com/scl/fi/iqvi8q0582vf6kkjzxkkk/womens-size-chartsrosalynn.jpg?rlkey=gk8ovm1lfrt41aroabg8colqu&amp;dl=0","Click to download SizeChart")</f>
      </c>
      <c r="C748" s="0" t="inlineStr">
        <is>
          <t>Rosalynn Women's Poly Shell Jacket</t>
        </is>
      </c>
      <c r="D748" s="0" t="inlineStr">
        <is>
          <t>'128800</t>
        </is>
      </c>
      <c r="E748" s="0" t="inlineStr">
        <is>
          <t>DRK ROSALY W BK:128800C-L</t>
        </is>
      </c>
      <c r="F748" s="0" t="inlineStr">
        <is>
          <t>'817128800067</t>
        </is>
      </c>
      <c r="G748" s="0" t="inlineStr">
        <is>
          <t>WOMENS</t>
        </is>
      </c>
      <c r="H748" s="0" t="inlineStr">
        <is>
          <t>L</t>
        </is>
      </c>
      <c r="I748" s="0">
        <v>89.99</v>
      </c>
      <c r="J748" s="0">
        <v>8</v>
      </c>
    </row>
    <row r="749" spans="1:10" customHeight="0">
      <c r="A749" s="0">
        <f>HYPERLINK("https://dl.dropboxusercontent.com/scl/fi/iiilosgrw24diltgaurwu/rosalynn.jpg?rlkey=kc3qpkz3k9ggh8zen5dj9j12t&amp;dl=0","Click to download Image")</f>
      </c>
      <c r="B749" s="0">
        <f>HYPERLINK("https://dl.dropboxusercontent.com/scl/fi/iqvi8q0582vf6kkjzxkkk/womens-size-chartsrosalynn.jpg?rlkey=gk8ovm1lfrt41aroabg8colqu&amp;dl=0","Click to download SizeChart")</f>
      </c>
      <c r="C749" s="0" t="inlineStr">
        <is>
          <t>Rosalynn Women's Poly Shell Jacket</t>
        </is>
      </c>
      <c r="D749" s="0" t="inlineStr">
        <is>
          <t>'128800</t>
        </is>
      </c>
      <c r="E749" s="0" t="inlineStr">
        <is>
          <t>DRK ROSALY W BK:128800D-XL</t>
        </is>
      </c>
      <c r="F749" s="0" t="inlineStr">
        <is>
          <t>'817128800074</t>
        </is>
      </c>
      <c r="G749" s="0" t="inlineStr">
        <is>
          <t>WOMENS</t>
        </is>
      </c>
      <c r="H749" s="0" t="inlineStr">
        <is>
          <t>XL</t>
        </is>
      </c>
      <c r="I749" s="0">
        <v>89.99</v>
      </c>
      <c r="J749" s="0">
        <v>3</v>
      </c>
    </row>
    <row r="750" spans="1:10" customHeight="0">
      <c r="A750" s="0">
        <f>HYPERLINK("https://dl.dropboxusercontent.com/scl/fi/iiilosgrw24diltgaurwu/rosalynn.jpg?rlkey=kc3qpkz3k9ggh8zen5dj9j12t&amp;dl=0","Click to download Image")</f>
      </c>
      <c r="B750" s="0">
        <f>HYPERLINK("https://dl.dropboxusercontent.com/scl/fi/iqvi8q0582vf6kkjzxkkk/womens-size-chartsrosalynn.jpg?rlkey=gk8ovm1lfrt41aroabg8colqu&amp;dl=0","Click to download SizeChart")</f>
      </c>
      <c r="C750" s="0" t="inlineStr">
        <is>
          <t>Rosalynn Women's Poly Shell Jacket</t>
        </is>
      </c>
      <c r="D750" s="0" t="inlineStr">
        <is>
          <t>'128800</t>
        </is>
      </c>
      <c r="E750" s="0" t="inlineStr">
        <is>
          <t>DRK ROSALY W BK:128800E-2XL</t>
        </is>
      </c>
      <c r="F750" s="0" t="inlineStr">
        <is>
          <t>'817128800081</t>
        </is>
      </c>
      <c r="G750" s="0" t="inlineStr">
        <is>
          <t>WOMENS</t>
        </is>
      </c>
      <c r="H750" s="0" t="inlineStr">
        <is>
          <t>2XL</t>
        </is>
      </c>
      <c r="I750" s="0">
        <v>91.99</v>
      </c>
      <c r="J750" s="0">
        <v>2</v>
      </c>
    </row>
    <row r="751" spans="1:10" customHeight="0">
      <c r="A751" s="0">
        <f>HYPERLINK("https://dl.dropboxusercontent.com/scl/fi/iiilosgrw24diltgaurwu/rosalynn.jpg?rlkey=kc3qpkz3k9ggh8zen5dj9j12t&amp;dl=0","Click to download Image")</f>
      </c>
      <c r="B751" s="0">
        <f>HYPERLINK("https://dl.dropboxusercontent.com/scl/fi/iqvi8q0582vf6kkjzxkkk/womens-size-chartsrosalynn.jpg?rlkey=gk8ovm1lfrt41aroabg8colqu&amp;dl=0","Click to download SizeChart")</f>
      </c>
      <c r="C751" s="0" t="inlineStr">
        <is>
          <t>Rosalynn Women's Poly Shell Jacket</t>
        </is>
      </c>
      <c r="D751" s="0" t="inlineStr">
        <is>
          <t>'128800</t>
        </is>
      </c>
      <c r="E751" s="0" t="inlineStr">
        <is>
          <t>DRK ROSALY W BK:128800F-3XL</t>
        </is>
      </c>
      <c r="F751" s="0" t="inlineStr">
        <is>
          <t>'817128800098</t>
        </is>
      </c>
      <c r="G751" s="0" t="inlineStr">
        <is>
          <t>WOMENS</t>
        </is>
      </c>
      <c r="H751" s="0" t="inlineStr">
        <is>
          <t>3XL</t>
        </is>
      </c>
      <c r="I751" s="0">
        <v>91.99</v>
      </c>
      <c r="J751" s="0">
        <v>1</v>
      </c>
    </row>
    <row r="752" spans="1:10" customHeight="0">
      <c r="A752" s="0">
        <f>HYPERLINK("https://dl.dropboxusercontent.com/scl/fi/a0rcq4aqkuojhkhx59a2s/130385-ff.jpg?rlkey=lmva006jz9axpsn9dawkw3vaa&amp;dl=0","Click to download Image")</f>
      </c>
      <c r="C752" s="0" t="inlineStr">
        <is>
          <t>Cersei Infant Cuffed Beanie</t>
        </is>
      </c>
      <c r="D752" s="0" t="inlineStr">
        <is>
          <t>'130385</t>
        </is>
      </c>
      <c r="E752" s="0" t="inlineStr">
        <is>
          <t>DRK CERSEI I BK:130385</t>
        </is>
      </c>
      <c r="F752" s="0" t="inlineStr">
        <is>
          <t>'717130385012</t>
        </is>
      </c>
      <c r="G752" s="0" t="inlineStr">
        <is>
          <t>INFANT</t>
        </is>
      </c>
      <c r="H752" s="0" t="inlineStr">
        <is>
          <t>INFANT</t>
        </is>
      </c>
      <c r="I752" s="0">
        <v>24.99</v>
      </c>
      <c r="J752" s="0">
        <v>71</v>
      </c>
    </row>
    <row r="753" spans="1:10" customHeight="0">
      <c r="A753" s="0">
        <f>HYPERLINK("https://dl.dropboxusercontent.com/scl/fi/hci3vao8rpj4na8nuw4g8/130382-ff.jpg?rlkey=th8n0ghmqsg3l6ip36s9rfojz&amp;dl=0","Click to download Image")</f>
      </c>
      <c r="C753" s="0" t="inlineStr">
        <is>
          <t>Cersei Toddler Cuffed Beanie</t>
        </is>
      </c>
      <c r="D753" s="0" t="inlineStr">
        <is>
          <t>'130382</t>
        </is>
      </c>
      <c r="E753" s="0" t="inlineStr">
        <is>
          <t>DRK CERSEI T BK:130382</t>
        </is>
      </c>
      <c r="F753" s="0" t="inlineStr">
        <is>
          <t>'717130382011</t>
        </is>
      </c>
      <c r="G753" s="0" t="inlineStr">
        <is>
          <t>TODDLER</t>
        </is>
      </c>
      <c r="H753" s="0" t="inlineStr">
        <is>
          <t>TODDLER</t>
        </is>
      </c>
      <c r="I753" s="0">
        <v>24.99</v>
      </c>
      <c r="J753" s="0">
        <v>70</v>
      </c>
    </row>
    <row r="754" spans="1:10" customHeight="0">
      <c r="A754" s="0">
        <f>HYPERLINK("https://dl.dropboxusercontent.com/scl/fi/1flcqr16s3c8j78n01skv/130379-ff.jpg?rlkey=8hyt7d3gt0duniaaz8v02duwf&amp;dl=0","Click to download Image")</f>
      </c>
      <c r="C754" s="0" t="inlineStr">
        <is>
          <t>Cersei Youth Cuffed Beanie</t>
        </is>
      </c>
      <c r="D754" s="0" t="inlineStr">
        <is>
          <t>'130379</t>
        </is>
      </c>
      <c r="E754" s="0" t="inlineStr">
        <is>
          <t>DRK CERSEI Y BK:130379</t>
        </is>
      </c>
      <c r="F754" s="0" t="inlineStr">
        <is>
          <t>'717130379011</t>
        </is>
      </c>
      <c r="G754" s="0" t="inlineStr">
        <is>
          <t>YOUTH</t>
        </is>
      </c>
      <c r="H754" s="0" t="inlineStr">
        <is>
          <t>YOUTH</t>
        </is>
      </c>
      <c r="I754" s="0">
        <v>24.99</v>
      </c>
      <c r="J754" s="0">
        <v>144</v>
      </c>
    </row>
    <row r="755" spans="1:10" customHeight="0">
      <c r="A755" s="0">
        <f>HYPERLINK("https://dl.dropboxusercontent.com/scl/fi/87u0hhq9dnoaasmam272a/drake-t.jpg?rlkey=oyhuqtdpg9zei6s5jqyscwudd&amp;dl=0","Click to download Image")</f>
      </c>
      <c r="B755" s="0">
        <f>HYPERLINK("https://dl.dropboxusercontent.com/scl/fi/803648cgq23lxzr9p1c6v/womens-size-chartsflint.jpg?rlkey=rh764uld2g627snaidf5hbelq&amp;dl=0","Click to download SizeChart")</f>
      </c>
      <c r="C755" s="0" t="inlineStr">
        <is>
          <t>Flint Women's 1/4 Zips</t>
        </is>
      </c>
      <c r="D755" s="0" t="inlineStr">
        <is>
          <t>'159037</t>
        </is>
      </c>
      <c r="E755" s="0" t="inlineStr">
        <is>
          <t>DRK FLINT W RL:159037A-S</t>
        </is>
      </c>
      <c r="F755" s="0" t="inlineStr">
        <is>
          <t>'817159037043</t>
        </is>
      </c>
      <c r="G755" s="0" t="inlineStr">
        <is>
          <t>WOMENS</t>
        </is>
      </c>
      <c r="H755" s="0" t="inlineStr">
        <is>
          <t>S</t>
        </is>
      </c>
      <c r="I755" s="0">
        <v>44.99</v>
      </c>
      <c r="J755" s="0">
        <v>0</v>
      </c>
    </row>
    <row r="756" spans="1:10" customHeight="0">
      <c r="A756" s="0">
        <f>HYPERLINK("https://dl.dropboxusercontent.com/scl/fi/87u0hhq9dnoaasmam272a/drake-t.jpg?rlkey=oyhuqtdpg9zei6s5jqyscwudd&amp;dl=0","Click to download Image")</f>
      </c>
      <c r="B756" s="0">
        <f>HYPERLINK("https://dl.dropboxusercontent.com/scl/fi/803648cgq23lxzr9p1c6v/womens-size-chartsflint.jpg?rlkey=rh764uld2g627snaidf5hbelq&amp;dl=0","Click to download SizeChart")</f>
      </c>
      <c r="C756" s="0" t="inlineStr">
        <is>
          <t>Flint Women's 1/4 Zips</t>
        </is>
      </c>
      <c r="D756" s="0" t="inlineStr">
        <is>
          <t>'159037</t>
        </is>
      </c>
      <c r="E756" s="0" t="inlineStr">
        <is>
          <t>DRK FLINT W RL:159037B-M</t>
        </is>
      </c>
      <c r="F756" s="0" t="inlineStr">
        <is>
          <t>'817159037050</t>
        </is>
      </c>
      <c r="G756" s="0" t="inlineStr">
        <is>
          <t>WOMENS</t>
        </is>
      </c>
      <c r="H756" s="0" t="inlineStr">
        <is>
          <t>M</t>
        </is>
      </c>
      <c r="I756" s="0">
        <v>44.99</v>
      </c>
      <c r="J756" s="0">
        <v>0</v>
      </c>
    </row>
    <row r="757" spans="1:10" customHeight="0">
      <c r="A757" s="0">
        <f>HYPERLINK("https://dl.dropboxusercontent.com/scl/fi/87u0hhq9dnoaasmam272a/drake-t.jpg?rlkey=oyhuqtdpg9zei6s5jqyscwudd&amp;dl=0","Click to download Image")</f>
      </c>
      <c r="B757" s="0">
        <f>HYPERLINK("https://dl.dropboxusercontent.com/scl/fi/803648cgq23lxzr9p1c6v/womens-size-chartsflint.jpg?rlkey=rh764uld2g627snaidf5hbelq&amp;dl=0","Click to download SizeChart")</f>
      </c>
      <c r="C757" s="0" t="inlineStr">
        <is>
          <t>Flint Women's 1/4 Zips</t>
        </is>
      </c>
      <c r="D757" s="0" t="inlineStr">
        <is>
          <t>'159037</t>
        </is>
      </c>
      <c r="E757" s="0" t="inlineStr">
        <is>
          <t>DRK FLINT W RL:159037C-L</t>
        </is>
      </c>
      <c r="F757" s="0" t="inlineStr">
        <is>
          <t>'817159037067</t>
        </is>
      </c>
      <c r="G757" s="0" t="inlineStr">
        <is>
          <t>WOMENS</t>
        </is>
      </c>
      <c r="H757" s="0" t="inlineStr">
        <is>
          <t>L</t>
        </is>
      </c>
      <c r="I757" s="0">
        <v>44.99</v>
      </c>
      <c r="J757" s="0">
        <v>0</v>
      </c>
    </row>
    <row r="758" spans="1:10" customHeight="0">
      <c r="A758" s="0">
        <f>HYPERLINK("https://dl.dropboxusercontent.com/scl/fi/87u0hhq9dnoaasmam272a/drake-t.jpg?rlkey=oyhuqtdpg9zei6s5jqyscwudd&amp;dl=0","Click to download Image")</f>
      </c>
      <c r="B758" s="0">
        <f>HYPERLINK("https://dl.dropboxusercontent.com/scl/fi/803648cgq23lxzr9p1c6v/womens-size-chartsflint.jpg?rlkey=rh764uld2g627snaidf5hbelq&amp;dl=0","Click to download SizeChart")</f>
      </c>
      <c r="C758" s="0" t="inlineStr">
        <is>
          <t>Flint Women's 1/4 Zips</t>
        </is>
      </c>
      <c r="D758" s="0" t="inlineStr">
        <is>
          <t>'159037</t>
        </is>
      </c>
      <c r="E758" s="0" t="inlineStr">
        <is>
          <t>DRK FLINT W RL:159037D-XL</t>
        </is>
      </c>
      <c r="F758" s="0" t="inlineStr">
        <is>
          <t>'817159037074</t>
        </is>
      </c>
      <c r="G758" s="0" t="inlineStr">
        <is>
          <t>WOMENS</t>
        </is>
      </c>
      <c r="H758" s="0" t="inlineStr">
        <is>
          <t>XL</t>
        </is>
      </c>
      <c r="I758" s="0">
        <v>44.99</v>
      </c>
      <c r="J758" s="0">
        <v>0</v>
      </c>
    </row>
    <row r="759" spans="1:10" customHeight="0">
      <c r="A759" s="0">
        <f>HYPERLINK("https://dl.dropboxusercontent.com/scl/fi/87u0hhq9dnoaasmam272a/drake-t.jpg?rlkey=oyhuqtdpg9zei6s5jqyscwudd&amp;dl=0","Click to download Image")</f>
      </c>
      <c r="B759" s="0">
        <f>HYPERLINK("https://dl.dropboxusercontent.com/scl/fi/803648cgq23lxzr9p1c6v/womens-size-chartsflint.jpg?rlkey=rh764uld2g627snaidf5hbelq&amp;dl=0","Click to download SizeChart")</f>
      </c>
      <c r="C759" s="0" t="inlineStr">
        <is>
          <t>Flint Women's 1/4 Zips</t>
        </is>
      </c>
      <c r="D759" s="0" t="inlineStr">
        <is>
          <t>'159037</t>
        </is>
      </c>
      <c r="E759" s="0" t="inlineStr">
        <is>
          <t>DRK FLINT W RL:159037E-2XL</t>
        </is>
      </c>
      <c r="F759" s="0" t="inlineStr">
        <is>
          <t>'817159037081</t>
        </is>
      </c>
      <c r="G759" s="0" t="inlineStr">
        <is>
          <t>WOMENS</t>
        </is>
      </c>
      <c r="H759" s="0" t="inlineStr">
        <is>
          <t>2XL</t>
        </is>
      </c>
      <c r="I759" s="0">
        <v>46.99</v>
      </c>
      <c r="J759" s="0">
        <v>0</v>
      </c>
    </row>
    <row r="760" spans="1:10" customHeight="0">
      <c r="A760" s="0">
        <f>HYPERLINK("https://dl.dropboxusercontent.com/scl/fi/87u0hhq9dnoaasmam272a/drake-t.jpg?rlkey=oyhuqtdpg9zei6s5jqyscwudd&amp;dl=0","Click to download Image")</f>
      </c>
      <c r="B760" s="0">
        <f>HYPERLINK("https://dl.dropboxusercontent.com/scl/fi/803648cgq23lxzr9p1c6v/womens-size-chartsflint.jpg?rlkey=rh764uld2g627snaidf5hbelq&amp;dl=0","Click to download SizeChart")</f>
      </c>
      <c r="C760" s="0" t="inlineStr">
        <is>
          <t>Flint Women's 1/4 Zips</t>
        </is>
      </c>
      <c r="D760" s="0" t="inlineStr">
        <is>
          <t>'159037</t>
        </is>
      </c>
      <c r="E760" s="0" t="inlineStr">
        <is>
          <t>DRK FLINT W RL:159037F-3XL</t>
        </is>
      </c>
      <c r="F760" s="0" t="inlineStr">
        <is>
          <t>'817159037098</t>
        </is>
      </c>
      <c r="G760" s="0" t="inlineStr">
        <is>
          <t>WOMENS</t>
        </is>
      </c>
      <c r="H760" s="0" t="inlineStr">
        <is>
          <t>3XL</t>
        </is>
      </c>
      <c r="I760" s="0">
        <v>46.99</v>
      </c>
      <c r="J760" s="0">
        <v>0</v>
      </c>
    </row>
    <row r="761" spans="1:10" customHeight="0">
      <c r="A761" s="0">
        <f>HYPERLINK("https://dl.dropboxusercontent.com/scl/fi/uelqtfwspblebd6xrsh9e/flint-m.jpg?rlkey=j9jmjnzdbn0an2doi08xk0hsq&amp;dl=0","Click to download Image")</f>
      </c>
      <c r="B761" s="0">
        <f>HYPERLINK("https://dl.dropboxusercontent.com/scl/fi/weheexgtmgxqqo49oqqwo/mens-pullover-size-chartsflint.jpg?rlkey=i4aa2uy9sj4l04bwwoh59so3f&amp;dl=0","Click to download SizeChart")</f>
      </c>
      <c r="C761" s="0" t="inlineStr">
        <is>
          <t>Flint Men's 1/4 Zips</t>
        </is>
      </c>
      <c r="D761" s="0" t="inlineStr">
        <is>
          <t>'158928</t>
        </is>
      </c>
      <c r="E761" s="0" t="inlineStr">
        <is>
          <t>DRK FLINT M RL:158928A-S</t>
        </is>
      </c>
      <c r="F761" s="0" t="inlineStr">
        <is>
          <t>'817158928045</t>
        </is>
      </c>
      <c r="G761" s="0" t="inlineStr">
        <is>
          <t>MENS</t>
        </is>
      </c>
      <c r="H761" s="0" t="inlineStr">
        <is>
          <t>S</t>
        </is>
      </c>
      <c r="I761" s="0">
        <v>44.99</v>
      </c>
      <c r="J761" s="0">
        <v>0</v>
      </c>
    </row>
    <row r="762" spans="1:10" customHeight="0">
      <c r="A762" s="0">
        <f>HYPERLINK("https://dl.dropboxusercontent.com/scl/fi/uelqtfwspblebd6xrsh9e/flint-m.jpg?rlkey=j9jmjnzdbn0an2doi08xk0hsq&amp;dl=0","Click to download Image")</f>
      </c>
      <c r="B762" s="0">
        <f>HYPERLINK("https://dl.dropboxusercontent.com/scl/fi/weheexgtmgxqqo49oqqwo/mens-pullover-size-chartsflint.jpg?rlkey=i4aa2uy9sj4l04bwwoh59so3f&amp;dl=0","Click to download SizeChart")</f>
      </c>
      <c r="C762" s="0" t="inlineStr">
        <is>
          <t>Flint Men's 1/4 Zips</t>
        </is>
      </c>
      <c r="D762" s="0" t="inlineStr">
        <is>
          <t>'158928</t>
        </is>
      </c>
      <c r="E762" s="0" t="inlineStr">
        <is>
          <t>DRK FLINT M RL:158928B-M</t>
        </is>
      </c>
      <c r="F762" s="0" t="inlineStr">
        <is>
          <t>'817158928052</t>
        </is>
      </c>
      <c r="G762" s="0" t="inlineStr">
        <is>
          <t>MENS</t>
        </is>
      </c>
      <c r="H762" s="0" t="inlineStr">
        <is>
          <t>M</t>
        </is>
      </c>
      <c r="I762" s="0">
        <v>44.99</v>
      </c>
      <c r="J762" s="0">
        <v>0</v>
      </c>
    </row>
    <row r="763" spans="1:10" customHeight="0">
      <c r="A763" s="0">
        <f>HYPERLINK("https://dl.dropboxusercontent.com/scl/fi/uelqtfwspblebd6xrsh9e/flint-m.jpg?rlkey=j9jmjnzdbn0an2doi08xk0hsq&amp;dl=0","Click to download Image")</f>
      </c>
      <c r="B763" s="0">
        <f>HYPERLINK("https://dl.dropboxusercontent.com/scl/fi/weheexgtmgxqqo49oqqwo/mens-pullover-size-chartsflint.jpg?rlkey=i4aa2uy9sj4l04bwwoh59so3f&amp;dl=0","Click to download SizeChart")</f>
      </c>
      <c r="C763" s="0" t="inlineStr">
        <is>
          <t>Flint Men's 1/4 Zips</t>
        </is>
      </c>
      <c r="D763" s="0" t="inlineStr">
        <is>
          <t>'158928</t>
        </is>
      </c>
      <c r="E763" s="0" t="inlineStr">
        <is>
          <t>DRK FLINT M RL:158928C-L</t>
        </is>
      </c>
      <c r="F763" s="0" t="inlineStr">
        <is>
          <t>'817158928069</t>
        </is>
      </c>
      <c r="G763" s="0" t="inlineStr">
        <is>
          <t>MENS</t>
        </is>
      </c>
      <c r="H763" s="0" t="inlineStr">
        <is>
          <t>L</t>
        </is>
      </c>
      <c r="I763" s="0">
        <v>44.99</v>
      </c>
      <c r="J763" s="0">
        <v>0</v>
      </c>
    </row>
    <row r="764" spans="1:10" customHeight="0">
      <c r="A764" s="0">
        <f>HYPERLINK("https://dl.dropboxusercontent.com/scl/fi/uelqtfwspblebd6xrsh9e/flint-m.jpg?rlkey=j9jmjnzdbn0an2doi08xk0hsq&amp;dl=0","Click to download Image")</f>
      </c>
      <c r="B764" s="0">
        <f>HYPERLINK("https://dl.dropboxusercontent.com/scl/fi/weheexgtmgxqqo49oqqwo/mens-pullover-size-chartsflint.jpg?rlkey=i4aa2uy9sj4l04bwwoh59so3f&amp;dl=0","Click to download SizeChart")</f>
      </c>
      <c r="C764" s="0" t="inlineStr">
        <is>
          <t>Flint Men's 1/4 Zips</t>
        </is>
      </c>
      <c r="D764" s="0" t="inlineStr">
        <is>
          <t>'158928</t>
        </is>
      </c>
      <c r="E764" s="0" t="inlineStr">
        <is>
          <t>DRK FLINT M RL:158928D-XL</t>
        </is>
      </c>
      <c r="F764" s="0" t="inlineStr">
        <is>
          <t>'817158928076</t>
        </is>
      </c>
      <c r="G764" s="0" t="inlineStr">
        <is>
          <t>MENS</t>
        </is>
      </c>
      <c r="H764" s="0" t="inlineStr">
        <is>
          <t>XL</t>
        </is>
      </c>
      <c r="I764" s="0">
        <v>44.99</v>
      </c>
      <c r="J764" s="0">
        <v>0</v>
      </c>
    </row>
    <row r="765" spans="1:10" customHeight="0">
      <c r="A765" s="0">
        <f>HYPERLINK("https://dl.dropboxusercontent.com/scl/fi/uelqtfwspblebd6xrsh9e/flint-m.jpg?rlkey=j9jmjnzdbn0an2doi08xk0hsq&amp;dl=0","Click to download Image")</f>
      </c>
      <c r="B765" s="0">
        <f>HYPERLINK("https://dl.dropboxusercontent.com/scl/fi/weheexgtmgxqqo49oqqwo/mens-pullover-size-chartsflint.jpg?rlkey=i4aa2uy9sj4l04bwwoh59so3f&amp;dl=0","Click to download SizeChart")</f>
      </c>
      <c r="C765" s="0" t="inlineStr">
        <is>
          <t>Flint Men's 1/4 Zips</t>
        </is>
      </c>
      <c r="D765" s="0" t="inlineStr">
        <is>
          <t>'158928</t>
        </is>
      </c>
      <c r="E765" s="0" t="inlineStr">
        <is>
          <t>DRK FLINT M RL:158928E-2XL</t>
        </is>
      </c>
      <c r="F765" s="0" t="inlineStr">
        <is>
          <t>'817158928083</t>
        </is>
      </c>
      <c r="G765" s="0" t="inlineStr">
        <is>
          <t>MENS</t>
        </is>
      </c>
      <c r="H765" s="0" t="inlineStr">
        <is>
          <t>2XL</t>
        </is>
      </c>
      <c r="I765" s="0">
        <v>46.99</v>
      </c>
      <c r="J765" s="0">
        <v>0</v>
      </c>
    </row>
    <row r="766" spans="1:10" customHeight="0">
      <c r="A766" s="0">
        <f>HYPERLINK("https://dl.dropboxusercontent.com/scl/fi/uelqtfwspblebd6xrsh9e/flint-m.jpg?rlkey=j9jmjnzdbn0an2doi08xk0hsq&amp;dl=0","Click to download Image")</f>
      </c>
      <c r="B766" s="0">
        <f>HYPERLINK("https://dl.dropboxusercontent.com/scl/fi/weheexgtmgxqqo49oqqwo/mens-pullover-size-chartsflint.jpg?rlkey=i4aa2uy9sj4l04bwwoh59so3f&amp;dl=0","Click to download SizeChart")</f>
      </c>
      <c r="C766" s="0" t="inlineStr">
        <is>
          <t>Flint Men's 1/4 Zips</t>
        </is>
      </c>
      <c r="D766" s="0" t="inlineStr">
        <is>
          <t>'158928</t>
        </is>
      </c>
      <c r="E766" s="0" t="inlineStr">
        <is>
          <t>DRK FLINT M RL:158928F-3XL</t>
        </is>
      </c>
      <c r="F766" s="0" t="inlineStr">
        <is>
          <t>'817158928090</t>
        </is>
      </c>
      <c r="G766" s="0" t="inlineStr">
        <is>
          <t>MENS</t>
        </is>
      </c>
      <c r="H766" s="0" t="inlineStr">
        <is>
          <t>3XL</t>
        </is>
      </c>
      <c r="I766" s="0">
        <v>46.99</v>
      </c>
      <c r="J766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2026-01-28T15:50:44-06:00</dcterms:created>
  <dcterms:modified xsi:type="dcterms:W3CDTF">2026-01-28T15:50:44-06:00</dcterms:modified>
  <cp:revision>0</cp:revision>
</cp:coreProperties>
</file>