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HYPERLINK("https://dl.dropboxusercontent.com/scl/fi/a3w84o8pd0yigi6mfrae0/austin-139237-tn.jpg?rlkey=5fsox06oie4zh5cvkjgtiaqh5&amp;dl=0","Click to download Image")</f>
      </c>
      <c r="C2" s="0" t="inlineStr">
        <is>
          <t>Austin Men's Cap</t>
        </is>
      </c>
      <c r="D2" s="0" t="inlineStr">
        <is>
          <t>'139227</t>
        </is>
      </c>
      <c r="E2" s="0" t="inlineStr">
        <is>
          <t>KSU AUSTIN A BK:139227</t>
        </is>
      </c>
      <c r="F2" s="0" t="inlineStr">
        <is>
          <t>'705139227006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140</v>
      </c>
    </row>
    <row r="3" spans="1:10" customHeight="0">
      <c r="A3" s="0">
        <f>HYPERLINK("https://dl.dropboxusercontent.com/scl/fi/u5gszymx2tmr4ycptcvhy/lance-138430-tn.jpg?rlkey=0kbxuqba8dytlhedm9pp9m8w4&amp;dl=0","Click to download Image")</f>
      </c>
      <c r="C3" s="0" t="inlineStr">
        <is>
          <t>Lance Men's Cap</t>
        </is>
      </c>
      <c r="D3" s="0" t="inlineStr">
        <is>
          <t>'138430</t>
        </is>
      </c>
      <c r="E3" s="0" t="inlineStr">
        <is>
          <t>KSU LANCE A PE:138430</t>
        </is>
      </c>
      <c r="F3" s="0" t="inlineStr">
        <is>
          <t>'705138430001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145</v>
      </c>
    </row>
    <row r="4" spans="1:10" customHeight="0">
      <c r="A4" s="0">
        <f>HYPERLINK("https://dl.dropboxusercontent.com/scl/fi/5khu8xi5b2f7t9b2nu7nj/huxley-139555-af.jpg?rlkey=6pbcz8a40ymhx8x5whtk0b9us&amp;dl=0","Click to download Image")</f>
      </c>
      <c r="C4" s="0" t="inlineStr">
        <is>
          <t>Huxley Men's Cap</t>
        </is>
      </c>
      <c r="D4" s="0" t="inlineStr">
        <is>
          <t>'139556</t>
        </is>
      </c>
      <c r="E4" s="0" t="inlineStr">
        <is>
          <t>KSU HUXLEY A PE:139555</t>
        </is>
      </c>
      <c r="F4" s="0" t="inlineStr">
        <is>
          <t>'705139555000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144</v>
      </c>
    </row>
    <row r="5" spans="1:10" customHeight="0">
      <c r="A5" s="0">
        <f>HYPERLINK("https://dl.dropboxusercontent.com/scl/fi/8iphv0mpawcqzte27vfbq/andrea-138370-tn.jpg?rlkey=pe5ojjnhrc57yow45op62m23t&amp;dl=0","Click to download Image")</f>
      </c>
      <c r="C5" s="0" t="inlineStr">
        <is>
          <t>Andrea Women's Cap</t>
        </is>
      </c>
      <c r="D5" s="0" t="inlineStr">
        <is>
          <t>'138370</t>
        </is>
      </c>
      <c r="E5" s="0" t="inlineStr">
        <is>
          <t>KSU ANDREA A BK:138370</t>
        </is>
      </c>
      <c r="F5" s="0" t="inlineStr">
        <is>
          <t>'705138370017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HYPERLINK("https://dl.dropboxusercontent.com/scl/fi/04a561syy3i454jrwiim6/durant-135985-tn.jpg?rlkey=bckta248sxov9eti95vqqqhsl&amp;dl=0","Click to download Image")</f>
      </c>
      <c r="C6" s="0" t="inlineStr">
        <is>
          <t>Durant Men's Cap</t>
        </is>
      </c>
      <c r="D6" s="0" t="inlineStr">
        <is>
          <t>'135985</t>
        </is>
      </c>
      <c r="E6" s="0" t="inlineStr">
        <is>
          <t>KSU DURANT A BK:135985</t>
        </is>
      </c>
      <c r="F6" s="0" t="inlineStr">
        <is>
          <t>'705135985009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144</v>
      </c>
    </row>
    <row r="7" spans="1:10" customHeight="0">
      <c r="A7" s="0">
        <f>HYPERLINK("https://dl.dropboxusercontent.com/scl/fi/n84jo8vdrtuslskzwszbv/relay-134381-f.jpg?rlkey=iofmoidmq8ldn0nyyrlzg60zd&amp;dl=0","Click to download Image")</f>
      </c>
      <c r="C7" s="0" t="inlineStr">
        <is>
          <t>Relay Sling Bag</t>
        </is>
      </c>
      <c r="D7" s="0" t="inlineStr">
        <is>
          <t>'134381</t>
        </is>
      </c>
      <c r="E7" s="0" t="inlineStr">
        <is>
          <t>KSU RELAY BK:134381</t>
        </is>
      </c>
      <c r="F7" s="0" t="inlineStr">
        <is>
          <t>'905134381011</t>
        </is>
      </c>
      <c r="I7" s="0">
        <v>39.99</v>
      </c>
      <c r="J7" s="0">
        <v>89</v>
      </c>
    </row>
    <row r="8" spans="1:10" customHeight="0">
      <c r="A8" s="0">
        <f>HYPERLINK("https://dl.dropboxusercontent.com/scl/fi/wdlt6a6lnybpxxonzq8uo/ezra-130922-af.jpg?rlkey=k8k7va1ljn9y45ym9b2mp0z0o&amp;dl=0","Click to download Image")</f>
      </c>
      <c r="C8" s="0" t="inlineStr">
        <is>
          <t>Ezra Men's Cap</t>
        </is>
      </c>
      <c r="D8" s="0" t="inlineStr">
        <is>
          <t>'130922</t>
        </is>
      </c>
      <c r="E8" s="0" t="inlineStr">
        <is>
          <t>KSU EZRA A BK:130922</t>
        </is>
      </c>
      <c r="F8" s="0" t="inlineStr">
        <is>
          <t>'705130922009</t>
        </is>
      </c>
      <c r="G8" s="0" t="inlineStr">
        <is>
          <t>MENS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HYPERLINK("https://dl.dropboxusercontent.com/scl/fi/fr75ajkznpbkyx2lv4pju/127370-af.jpg?rlkey=8uwkqgc036yyfbba8ocxrydqk&amp;dl=0","Click to download Image")</f>
      </c>
      <c r="C9" s="0" t="inlineStr">
        <is>
          <t>Valley Women's Cap</t>
        </is>
      </c>
      <c r="D9" s="0" t="inlineStr">
        <is>
          <t>'127370</t>
        </is>
      </c>
      <c r="E9" s="0" t="inlineStr">
        <is>
          <t>KSU VALLEY A PE:127370</t>
        </is>
      </c>
      <c r="F9" s="0" t="inlineStr">
        <is>
          <t>'705127370011</t>
        </is>
      </c>
      <c r="G9" s="0" t="inlineStr">
        <is>
          <t>WOMENS</t>
        </is>
      </c>
      <c r="H9" s="0" t="inlineStr">
        <is>
          <t>WOMEN:56CM</t>
        </is>
      </c>
      <c r="I9" s="0">
        <v>22.99</v>
      </c>
      <c r="J9" s="0">
        <v>144</v>
      </c>
    </row>
    <row r="10" spans="1:10" customHeight="0">
      <c r="A10" s="0">
        <f>HYPERLINK("https://dl.dropboxusercontent.com/scl/fi/nyaw9kf6uu41bnz2s60ur/121714-af.jpg?rlkey=a5z13zerm8rfeyvwk8a308x6s&amp;dl=0","Click to download Image")</f>
      </c>
      <c r="C10" s="0" t="inlineStr">
        <is>
          <t>Fessler Infant Cap</t>
        </is>
      </c>
      <c r="D10" s="0" t="inlineStr">
        <is>
          <t>'121714</t>
        </is>
      </c>
      <c r="E10" s="0" t="inlineStr">
        <is>
          <t>KSU FESSLER I PURPLE:121714</t>
        </is>
      </c>
      <c r="F10" s="0" t="inlineStr">
        <is>
          <t>'705121714057</t>
        </is>
      </c>
      <c r="G10" s="0" t="inlineStr">
        <is>
          <t>INFANT</t>
        </is>
      </c>
      <c r="H10" s="0" t="inlineStr">
        <is>
          <t>STANDARD:47CM</t>
        </is>
      </c>
      <c r="I10" s="0">
        <v>22.99</v>
      </c>
      <c r="J10" s="0">
        <v>24</v>
      </c>
    </row>
    <row r="11" spans="1:10" customHeight="0">
      <c r="A11" s="0">
        <f>HYPERLINK("https://dl.dropboxusercontent.com/scl/fi/mja51bwb1tosxj94h71e4/129460-af.jpg?rlkey=f7i9duwepv4a8pdnexi8i4yi9&amp;dl=0","Click to download Image")</f>
      </c>
      <c r="C11" s="0" t="inlineStr">
        <is>
          <t>Fessler Youth Cap</t>
        </is>
      </c>
      <c r="D11" s="0" t="inlineStr">
        <is>
          <t>'129460</t>
        </is>
      </c>
      <c r="E11" s="0" t="inlineStr">
        <is>
          <t>KSU FESSLER Y PE:129460</t>
        </is>
      </c>
      <c r="F11" s="0" t="inlineStr">
        <is>
          <t>'705129460031</t>
        </is>
      </c>
      <c r="G11" s="0" t="inlineStr">
        <is>
          <t>YOUTH</t>
        </is>
      </c>
      <c r="H11" s="0" t="inlineStr">
        <is>
          <t>STANDARD:55CM</t>
        </is>
      </c>
      <c r="I11" s="0">
        <v>22.99</v>
      </c>
      <c r="J11" s="0">
        <v>25</v>
      </c>
    </row>
    <row r="12" spans="1:10" customHeight="0">
      <c r="A12" s="0">
        <f>HYPERLINK("https://dl.dropboxusercontent.com/scl/fi/ygh8ikiitrgxikq5d8c8h/orion-130956-af.jpg?rlkey=edtzy0e8g3jckglexob750akt&amp;dl=0","Click to download Image")</f>
      </c>
      <c r="C12" s="0" t="inlineStr">
        <is>
          <t>Orion Mens Cap</t>
        </is>
      </c>
      <c r="D12" s="0" t="inlineStr">
        <is>
          <t>'130956</t>
        </is>
      </c>
      <c r="E12" s="0" t="inlineStr">
        <is>
          <t>KSU ORION A PE:130956</t>
        </is>
      </c>
      <c r="F12" s="0" t="inlineStr">
        <is>
          <t>'705130956004</t>
        </is>
      </c>
      <c r="G12" s="0" t="inlineStr">
        <is>
          <t>MENS</t>
        </is>
      </c>
      <c r="H12" s="0" t="inlineStr">
        <is>
          <t>STANDARD:58CM</t>
        </is>
      </c>
      <c r="I12" s="0">
        <v>24.99</v>
      </c>
      <c r="J12" s="0">
        <v>44</v>
      </c>
    </row>
    <row r="13" spans="1:10" customHeight="0">
      <c r="A13" s="0">
        <f>HYPERLINK("https://dl.dropboxusercontent.com/scl/fi/49dlkb5hoycdwvfi3p4cf/midland-151912-f.jpg?rlkey=5eejgixua7errxybpi4xsphg2&amp;dl=0","Click to download Image")</f>
      </c>
      <c r="C13" s="0" t="inlineStr">
        <is>
          <t>Midland Soft-Sided Cooler</t>
        </is>
      </c>
      <c r="D13" s="0" t="inlineStr">
        <is>
          <t>'151912</t>
        </is>
      </c>
      <c r="E13" s="0" t="inlineStr">
        <is>
          <t>KSU MIDLAN PE:151912</t>
        </is>
      </c>
      <c r="F13" s="0" t="inlineStr">
        <is>
          <t>'905151912014</t>
        </is>
      </c>
      <c r="H13" s="0" t="inlineStr">
        <is>
          <t>ONE SIZE</t>
        </is>
      </c>
      <c r="I13" s="0">
        <v>19.99</v>
      </c>
      <c r="J13" s="0">
        <v>66</v>
      </c>
    </row>
    <row r="14" spans="1:10" customHeight="0">
      <c r="A14" s="0">
        <f>HYPERLINK("https://dl.dropboxusercontent.com/scl/fi/ma7h08frejqpdaubb9ua9/130601-f.jpg?rlkey=oett207vtndv4e2313fgek3uo&amp;dl=0","Click to download Image")</f>
      </c>
      <c r="B14" s="0">
        <f>HYPERLINK("https://dl.dropboxusercontent.com/scl/fi/nrt10wyxskobw83i17lcb/mens-jackets-size-chartswolf.jpg?rlkey=vtpifp64ked55d4afbuwrvnls&amp;dl=0","Click to download SizeChart")</f>
      </c>
      <c r="C14" s="0" t="inlineStr">
        <is>
          <t>Wolf Men's Nano Loft Vest</t>
        </is>
      </c>
      <c r="D14" s="0" t="inlineStr">
        <is>
          <t>'130601</t>
        </is>
      </c>
      <c r="E14" s="0" t="inlineStr">
        <is>
          <t>KSU WOLF M BK:130601A-S</t>
        </is>
      </c>
      <c r="F14" s="0" t="inlineStr">
        <is>
          <t>'805130601048</t>
        </is>
      </c>
      <c r="G14" s="0" t="inlineStr">
        <is>
          <t>MENS</t>
        </is>
      </c>
      <c r="H14" s="0" t="inlineStr">
        <is>
          <t>S</t>
        </is>
      </c>
      <c r="I14" s="0">
        <v>79.99</v>
      </c>
      <c r="J14" s="0">
        <v>4</v>
      </c>
    </row>
    <row r="15" spans="1:10" customHeight="0">
      <c r="A15" s="0">
        <f>HYPERLINK("https://dl.dropboxusercontent.com/scl/fi/ma7h08frejqpdaubb9ua9/130601-f.jpg?rlkey=oett207vtndv4e2313fgek3uo&amp;dl=0","Click to download Image")</f>
      </c>
      <c r="B15" s="0">
        <f>HYPERLINK("https://dl.dropboxusercontent.com/scl/fi/nrt10wyxskobw83i17lcb/mens-jackets-size-chartswolf.jpg?rlkey=vtpifp64ked55d4afbuwrvnls&amp;dl=0","Click to download SizeChart")</f>
      </c>
      <c r="C15" s="0" t="inlineStr">
        <is>
          <t>Wolf Men's Nano Loft Vest</t>
        </is>
      </c>
      <c r="D15" s="0" t="inlineStr">
        <is>
          <t>'130601</t>
        </is>
      </c>
      <c r="E15" s="0" t="inlineStr">
        <is>
          <t>KSU WOLF M BK:130601B-M</t>
        </is>
      </c>
      <c r="F15" s="0" t="inlineStr">
        <is>
          <t>'805130601055</t>
        </is>
      </c>
      <c r="G15" s="0" t="inlineStr">
        <is>
          <t>MENS</t>
        </is>
      </c>
      <c r="H15" s="0" t="inlineStr">
        <is>
          <t>M</t>
        </is>
      </c>
      <c r="I15" s="0">
        <v>79.99</v>
      </c>
      <c r="J15" s="0">
        <v>8</v>
      </c>
    </row>
    <row r="16" spans="1:10" customHeight="0">
      <c r="A16" s="0">
        <f>HYPERLINK("https://dl.dropboxusercontent.com/scl/fi/ma7h08frejqpdaubb9ua9/130601-f.jpg?rlkey=oett207vtndv4e2313fgek3uo&amp;dl=0","Click to download Image")</f>
      </c>
      <c r="B16" s="0">
        <f>HYPERLINK("https://dl.dropboxusercontent.com/scl/fi/nrt10wyxskobw83i17lcb/mens-jackets-size-chartswolf.jpg?rlkey=vtpifp64ked55d4afbuwrvnls&amp;dl=0","Click to download SizeChart")</f>
      </c>
      <c r="C16" s="0" t="inlineStr">
        <is>
          <t>Wolf Men's Nano Loft Vest</t>
        </is>
      </c>
      <c r="D16" s="0" t="inlineStr">
        <is>
          <t>'130601</t>
        </is>
      </c>
      <c r="E16" s="0" t="inlineStr">
        <is>
          <t>KSU WOLF M BK:130601C-L</t>
        </is>
      </c>
      <c r="F16" s="0" t="inlineStr">
        <is>
          <t>'805130601062</t>
        </is>
      </c>
      <c r="G16" s="0" t="inlineStr">
        <is>
          <t>MENS</t>
        </is>
      </c>
      <c r="H16" s="0" t="inlineStr">
        <is>
          <t>L</t>
        </is>
      </c>
      <c r="I16" s="0">
        <v>79.99</v>
      </c>
      <c r="J16" s="0">
        <v>7</v>
      </c>
    </row>
    <row r="17" spans="1:10" customHeight="0">
      <c r="A17" s="0">
        <f>HYPERLINK("https://dl.dropboxusercontent.com/scl/fi/ma7h08frejqpdaubb9ua9/130601-f.jpg?rlkey=oett207vtndv4e2313fgek3uo&amp;dl=0","Click to download Image")</f>
      </c>
      <c r="B17" s="0">
        <f>HYPERLINK("https://dl.dropboxusercontent.com/scl/fi/nrt10wyxskobw83i17lcb/mens-jackets-size-chartswolf.jpg?rlkey=vtpifp64ked55d4afbuwrvnls&amp;dl=0","Click to download SizeChart")</f>
      </c>
      <c r="C17" s="0" t="inlineStr">
        <is>
          <t>Wolf Men's Nano Loft Vest</t>
        </is>
      </c>
      <c r="D17" s="0" t="inlineStr">
        <is>
          <t>'130601</t>
        </is>
      </c>
      <c r="E17" s="0" t="inlineStr">
        <is>
          <t>KSU WOLF M BK:130601D-XL</t>
        </is>
      </c>
      <c r="F17" s="0" t="inlineStr">
        <is>
          <t>'805130601079</t>
        </is>
      </c>
      <c r="G17" s="0" t="inlineStr">
        <is>
          <t>MENS</t>
        </is>
      </c>
      <c r="H17" s="0" t="inlineStr">
        <is>
          <t>XL</t>
        </is>
      </c>
      <c r="I17" s="0">
        <v>79.99</v>
      </c>
      <c r="J17" s="0">
        <v>10</v>
      </c>
    </row>
    <row r="18" spans="1:10" customHeight="0">
      <c r="A18" s="0">
        <f>HYPERLINK("https://dl.dropboxusercontent.com/scl/fi/ma7h08frejqpdaubb9ua9/130601-f.jpg?rlkey=oett207vtndv4e2313fgek3uo&amp;dl=0","Click to download Image")</f>
      </c>
      <c r="B18" s="0">
        <f>HYPERLINK("https://dl.dropboxusercontent.com/scl/fi/nrt10wyxskobw83i17lcb/mens-jackets-size-chartswolf.jpg?rlkey=vtpifp64ked55d4afbuwrvnls&amp;dl=0","Click to download SizeChart")</f>
      </c>
      <c r="C18" s="0" t="inlineStr">
        <is>
          <t>Wolf Men's Nano Loft Vest</t>
        </is>
      </c>
      <c r="D18" s="0" t="inlineStr">
        <is>
          <t>'130601</t>
        </is>
      </c>
      <c r="E18" s="0" t="inlineStr">
        <is>
          <t>KSU WOLF M BK:130601E-2XL</t>
        </is>
      </c>
      <c r="F18" s="0" t="inlineStr">
        <is>
          <t>'805130601086</t>
        </is>
      </c>
      <c r="G18" s="0" t="inlineStr">
        <is>
          <t>MENS</t>
        </is>
      </c>
      <c r="H18" s="0" t="inlineStr">
        <is>
          <t>2XL</t>
        </is>
      </c>
      <c r="I18" s="0">
        <v>79.99</v>
      </c>
      <c r="J18" s="0">
        <v>6</v>
      </c>
    </row>
    <row r="19" spans="1:10" customHeight="0">
      <c r="A19" s="0">
        <f>HYPERLINK("https://dl.dropboxusercontent.com/scl/fi/ma7h08frejqpdaubb9ua9/130601-f.jpg?rlkey=oett207vtndv4e2313fgek3uo&amp;dl=0","Click to download Image")</f>
      </c>
      <c r="B19" s="0">
        <f>HYPERLINK("https://dl.dropboxusercontent.com/scl/fi/nrt10wyxskobw83i17lcb/mens-jackets-size-chartswolf.jpg?rlkey=vtpifp64ked55d4afbuwrvnls&amp;dl=0","Click to download SizeChart")</f>
      </c>
      <c r="C19" s="0" t="inlineStr">
        <is>
          <t>Wolf Men's Nano Loft Vest</t>
        </is>
      </c>
      <c r="D19" s="0" t="inlineStr">
        <is>
          <t>'130601</t>
        </is>
      </c>
      <c r="E19" s="0" t="inlineStr">
        <is>
          <t>KSU WOLF M BK:130601F-3XL</t>
        </is>
      </c>
      <c r="F19" s="0" t="inlineStr">
        <is>
          <t>'805130601093</t>
        </is>
      </c>
      <c r="G19" s="0" t="inlineStr">
        <is>
          <t>MENS</t>
        </is>
      </c>
      <c r="H19" s="0" t="inlineStr">
        <is>
          <t>3XL</t>
        </is>
      </c>
      <c r="I19" s="0">
        <v>79.99</v>
      </c>
      <c r="J19" s="0">
        <v>4</v>
      </c>
    </row>
    <row r="20" spans="1:10" customHeight="0">
      <c r="A20" s="0">
        <f>HYPERLINK("https://dl.dropboxusercontent.com/scl/fi/ma7h08frejqpdaubb9ua9/130601-f.jpg?rlkey=oett207vtndv4e2313fgek3uo&amp;dl=0","Click to download Image")</f>
      </c>
      <c r="B20" s="0">
        <f>HYPERLINK("https://dl.dropboxusercontent.com/scl/fi/nrt10wyxskobw83i17lcb/mens-jackets-size-chartswolf.jpg?rlkey=vtpifp64ked55d4afbuwrvnls&amp;dl=0","Click to download SizeChart")</f>
      </c>
      <c r="C20" s="0" t="inlineStr">
        <is>
          <t>Wolf Men's Nano Loft Vest</t>
        </is>
      </c>
      <c r="D20" s="0" t="inlineStr">
        <is>
          <t>'130601</t>
        </is>
      </c>
      <c r="E20" s="0" t="inlineStr">
        <is>
          <t>KSU WOLF M BK 12PK:130601Z-12PK</t>
        </is>
      </c>
      <c r="F20" s="0" t="inlineStr">
        <is>
          <t>'805130601994</t>
        </is>
      </c>
      <c r="G20" s="0" t="inlineStr">
        <is>
          <t>MENS</t>
        </is>
      </c>
      <c r="H20" s="0" t="inlineStr">
        <is>
          <t>12 PACK</t>
        </is>
      </c>
      <c r="I20" s="0">
        <v>774</v>
      </c>
      <c r="J20" s="0">
        <v>0</v>
      </c>
    </row>
    <row r="21" spans="1:10" customHeight="0">
      <c r="A21" s="0">
        <f>HYPERLINK("https://dl.dropboxusercontent.com/scl/fi/tho9atwtcc62ctpa0v1oq/131087-cbsf.jpg?rlkey=yy6cb9ok2nty3wvyfow503tho&amp;dl=0","Click to download Image")</f>
      </c>
      <c r="C21" s="0" t="inlineStr">
        <is>
          <t>Stellan Crossbody Sling</t>
        </is>
      </c>
      <c r="D21" s="0" t="inlineStr">
        <is>
          <t>'131087</t>
        </is>
      </c>
      <c r="E21" s="0" t="inlineStr">
        <is>
          <t>KSU STELLA BC:131087</t>
        </is>
      </c>
      <c r="F21" s="0" t="inlineStr">
        <is>
          <t>'905131087015</t>
        </is>
      </c>
      <c r="I21" s="0">
        <v>39.99</v>
      </c>
      <c r="J21" s="0">
        <v>42</v>
      </c>
    </row>
    <row r="22" spans="1:10" customHeight="0">
      <c r="A22" s="0">
        <f>HYPERLINK("https://dl.dropboxusercontent.com/scl/fi/qo6yeh2k6ws0l0a0vva4n/131079-f.jpg?rlkey=2mu6eic21l3oilxnbizpji4x4&amp;dl=0","Click to download Image")</f>
      </c>
      <c r="C22" s="0" t="inlineStr">
        <is>
          <t>Vos Infant Beanie</t>
        </is>
      </c>
      <c r="D22" s="0" t="inlineStr">
        <is>
          <t>'131079</t>
        </is>
      </c>
      <c r="E22" s="0" t="inlineStr">
        <is>
          <t>KSU VOS I GY:131079</t>
        </is>
      </c>
      <c r="F22" s="0" t="inlineStr">
        <is>
          <t>'705131079016</t>
        </is>
      </c>
      <c r="G22" s="0" t="inlineStr">
        <is>
          <t>INFANT</t>
        </is>
      </c>
      <c r="I22" s="0">
        <v>24.99</v>
      </c>
      <c r="J22" s="0">
        <v>3</v>
      </c>
    </row>
    <row r="23" spans="1:10" customHeight="0">
      <c r="A23" s="0">
        <f>HYPERLINK("https://dl.dropboxusercontent.com/scl/fi/u72bddutu46fheepv88jc/131004-af.jpg?rlkey=qvqxhda2jou9b58yx45deyb6u&amp;dl=0","Click to download Image")</f>
      </c>
      <c r="C23" s="0" t="inlineStr">
        <is>
          <t>Arabella Women's Cap</t>
        </is>
      </c>
      <c r="D23" s="0" t="inlineStr">
        <is>
          <t>'131004</t>
        </is>
      </c>
      <c r="E23" s="0" t="inlineStr">
        <is>
          <t>KSU ARABEL A PE:131004</t>
        </is>
      </c>
      <c r="F23" s="0" t="inlineStr">
        <is>
          <t>'705131004018</t>
        </is>
      </c>
      <c r="G23" s="0" t="inlineStr">
        <is>
          <t>WOMENS</t>
        </is>
      </c>
      <c r="H23" s="0" t="inlineStr">
        <is>
          <t>WOMEN:56CM</t>
        </is>
      </c>
      <c r="I23" s="0">
        <v>24.99</v>
      </c>
      <c r="J23" s="0">
        <v>28</v>
      </c>
    </row>
    <row r="24" spans="1:10" customHeight="0">
      <c r="A24" s="0">
        <f>HYPERLINK("https://dl.dropboxusercontent.com/scl/fi/mwnvgzpa6qaq8d0caq5zs/130630-f.jpg?rlkey=48osw6ghqkwolc4zdc6clfyeg&amp;dl=0","Click to download Image")</f>
      </c>
      <c r="C24" s="0" t="inlineStr">
        <is>
          <t>Audra Women's T-shirt</t>
        </is>
      </c>
      <c r="D24" s="0" t="inlineStr">
        <is>
          <t>'130630</t>
        </is>
      </c>
      <c r="E24" s="0" t="inlineStr">
        <is>
          <t>KSU AUDRA W WE:130630A-S</t>
        </is>
      </c>
      <c r="F24" s="0" t="inlineStr">
        <is>
          <t>'805130630048</t>
        </is>
      </c>
      <c r="G24" s="0" t="inlineStr">
        <is>
          <t>WOMENS</t>
        </is>
      </c>
      <c r="H24" s="0" t="inlineStr">
        <is>
          <t>S</t>
        </is>
      </c>
      <c r="I24" s="0">
        <v>34.99</v>
      </c>
      <c r="J24" s="0">
        <v>4</v>
      </c>
    </row>
    <row r="25" spans="1:10" customHeight="0">
      <c r="A25" s="0">
        <f>HYPERLINK("https://dl.dropboxusercontent.com/scl/fi/mwnvgzpa6qaq8d0caq5zs/130630-f.jpg?rlkey=48osw6ghqkwolc4zdc6clfyeg&amp;dl=0","Click to download Image")</f>
      </c>
      <c r="C25" s="0" t="inlineStr">
        <is>
          <t>Audra Women's T-shirt</t>
        </is>
      </c>
      <c r="D25" s="0" t="inlineStr">
        <is>
          <t>'130630</t>
        </is>
      </c>
      <c r="E25" s="0" t="inlineStr">
        <is>
          <t>KSU AUDRA W WE:130630B-M</t>
        </is>
      </c>
      <c r="F25" s="0" t="inlineStr">
        <is>
          <t>'805130630055</t>
        </is>
      </c>
      <c r="G25" s="0" t="inlineStr">
        <is>
          <t>WOMENS</t>
        </is>
      </c>
      <c r="H25" s="0" t="inlineStr">
        <is>
          <t>M</t>
        </is>
      </c>
      <c r="I25" s="0">
        <v>34.99</v>
      </c>
      <c r="J25" s="0">
        <v>8</v>
      </c>
    </row>
    <row r="26" spans="1:10" customHeight="0">
      <c r="A26" s="0">
        <f>HYPERLINK("https://dl.dropboxusercontent.com/scl/fi/mwnvgzpa6qaq8d0caq5zs/130630-f.jpg?rlkey=48osw6ghqkwolc4zdc6clfyeg&amp;dl=0","Click to download Image")</f>
      </c>
      <c r="C26" s="0" t="inlineStr">
        <is>
          <t>Audra Women's T-shirt</t>
        </is>
      </c>
      <c r="D26" s="0" t="inlineStr">
        <is>
          <t>'130630</t>
        </is>
      </c>
      <c r="E26" s="0" t="inlineStr">
        <is>
          <t>KSU AUDRA W WE:130630C-L</t>
        </is>
      </c>
      <c r="F26" s="0" t="inlineStr">
        <is>
          <t>'805130630062</t>
        </is>
      </c>
      <c r="G26" s="0" t="inlineStr">
        <is>
          <t>WOMENS</t>
        </is>
      </c>
      <c r="H26" s="0" t="inlineStr">
        <is>
          <t>L</t>
        </is>
      </c>
      <c r="I26" s="0">
        <v>34.99</v>
      </c>
      <c r="J26" s="0">
        <v>8</v>
      </c>
    </row>
    <row r="27" spans="1:10" customHeight="0">
      <c r="A27" s="0">
        <f>HYPERLINK("https://dl.dropboxusercontent.com/scl/fi/mwnvgzpa6qaq8d0caq5zs/130630-f.jpg?rlkey=48osw6ghqkwolc4zdc6clfyeg&amp;dl=0","Click to download Image")</f>
      </c>
      <c r="C27" s="0" t="inlineStr">
        <is>
          <t>Audra Women's T-shirt</t>
        </is>
      </c>
      <c r="D27" s="0" t="inlineStr">
        <is>
          <t>'130630</t>
        </is>
      </c>
      <c r="E27" s="0" t="inlineStr">
        <is>
          <t>KSU AUDRA W WE:130630D-XL</t>
        </is>
      </c>
      <c r="F27" s="0" t="inlineStr">
        <is>
          <t>'805130630079</t>
        </is>
      </c>
      <c r="G27" s="0" t="inlineStr">
        <is>
          <t>WOMENS</t>
        </is>
      </c>
      <c r="H27" s="0" t="inlineStr">
        <is>
          <t>XL</t>
        </is>
      </c>
      <c r="I27" s="0">
        <v>34.99</v>
      </c>
      <c r="J27" s="0">
        <v>0</v>
      </c>
    </row>
    <row r="28" spans="1:10" customHeight="0">
      <c r="A28" s="0">
        <f>HYPERLINK("https://dl.dropboxusercontent.com/scl/fi/mwnvgzpa6qaq8d0caq5zs/130630-f.jpg?rlkey=48osw6ghqkwolc4zdc6clfyeg&amp;dl=0","Click to download Image")</f>
      </c>
      <c r="C28" s="0" t="inlineStr">
        <is>
          <t>Audra Women's T-shirt</t>
        </is>
      </c>
      <c r="D28" s="0" t="inlineStr">
        <is>
          <t>'130630</t>
        </is>
      </c>
      <c r="E28" s="0" t="inlineStr">
        <is>
          <t>KSU AUDRA W WE:130630E-2XL</t>
        </is>
      </c>
      <c r="F28" s="0" t="inlineStr">
        <is>
          <t>'805130630086</t>
        </is>
      </c>
      <c r="G28" s="0" t="inlineStr">
        <is>
          <t>WOMENS</t>
        </is>
      </c>
      <c r="H28" s="0" t="inlineStr">
        <is>
          <t>2XL</t>
        </is>
      </c>
      <c r="I28" s="0">
        <v>34.99</v>
      </c>
      <c r="J28" s="0">
        <v>0</v>
      </c>
    </row>
    <row r="29" spans="1:10" customHeight="0">
      <c r="A29" s="0">
        <f>HYPERLINK("https://dl.dropboxusercontent.com/scl/fi/mwnvgzpa6qaq8d0caq5zs/130630-f.jpg?rlkey=48osw6ghqkwolc4zdc6clfyeg&amp;dl=0","Click to download Image")</f>
      </c>
      <c r="C29" s="0" t="inlineStr">
        <is>
          <t>Audra Women's T-shirt</t>
        </is>
      </c>
      <c r="D29" s="0" t="inlineStr">
        <is>
          <t>'130630</t>
        </is>
      </c>
      <c r="E29" s="0" t="inlineStr">
        <is>
          <t>KSU AUDRA W WE:130630F-3XL</t>
        </is>
      </c>
      <c r="F29" s="0" t="inlineStr">
        <is>
          <t>'805130630093</t>
        </is>
      </c>
      <c r="G29" s="0" t="inlineStr">
        <is>
          <t>WOMENS</t>
        </is>
      </c>
      <c r="H29" s="0" t="inlineStr">
        <is>
          <t>3XL</t>
        </is>
      </c>
      <c r="I29" s="0">
        <v>34.99</v>
      </c>
      <c r="J29" s="0">
        <v>1</v>
      </c>
    </row>
    <row r="30" spans="1:10" customHeight="0">
      <c r="A30" s="0">
        <f>HYPERLINK("https://dl.dropboxusercontent.com/scl/fi/mwnvgzpa6qaq8d0caq5zs/130630-f.jpg?rlkey=48osw6ghqkwolc4zdc6clfyeg&amp;dl=0","Click to download Image")</f>
      </c>
      <c r="C30" s="0" t="inlineStr">
        <is>
          <t>Audra Women's T-shirt</t>
        </is>
      </c>
      <c r="D30" s="0" t="inlineStr">
        <is>
          <t>'130630</t>
        </is>
      </c>
      <c r="E30" s="0" t="inlineStr">
        <is>
          <t>KSU AUDRA W WE 12PK:130630Z-12PK</t>
        </is>
      </c>
      <c r="F30" s="0" t="inlineStr">
        <is>
          <t>'805130630994</t>
        </is>
      </c>
      <c r="G30" s="0" t="inlineStr">
        <is>
          <t>WOMENS</t>
        </is>
      </c>
      <c r="H30" s="0" t="inlineStr">
        <is>
          <t>12 PACK</t>
        </is>
      </c>
      <c r="I30" s="0">
        <v>336</v>
      </c>
      <c r="J30" s="0">
        <v>0</v>
      </c>
    </row>
    <row r="31" spans="1:10" customHeight="0">
      <c r="A31" s="0">
        <f>HYPERLINK("https://dl.dropboxusercontent.com/scl/fi/wp00vin201s6h491vuvzt/avalon-130983-af.jpg?rlkey=8bil0wc4ptw76l5uwqdh2h4rm&amp;dl=0","Click to download Image")</f>
      </c>
      <c r="C31" s="0" t="inlineStr">
        <is>
          <t>Avalon Womens Cap</t>
        </is>
      </c>
      <c r="D31" s="0" t="inlineStr">
        <is>
          <t>'130983</t>
        </is>
      </c>
      <c r="E31" s="0" t="inlineStr">
        <is>
          <t>KSU AVALON A BK:130983</t>
        </is>
      </c>
      <c r="F31" s="0" t="inlineStr">
        <is>
          <t>'705130983017</t>
        </is>
      </c>
      <c r="G31" s="0" t="inlineStr">
        <is>
          <t>WOMENS</t>
        </is>
      </c>
      <c r="H31" s="0" t="inlineStr">
        <is>
          <t>WOMEN:56CM</t>
        </is>
      </c>
      <c r="I31" s="0">
        <v>24.99</v>
      </c>
      <c r="J31" s="0">
        <v>47</v>
      </c>
    </row>
    <row r="32" spans="1:10" customHeight="0">
      <c r="A32" s="0">
        <f>HYPERLINK("https://dl.dropboxusercontent.com/scl/fi/26a9m8w2tqf834erxfw8k/titan-151942-f.jpg?rlkey=j2ljoicyuzna0umqs4nvheruz&amp;dl=0","Click to download Image")</f>
      </c>
      <c r="C32" s="0" t="inlineStr">
        <is>
          <t>Titan Soft-Sided Cooler</t>
        </is>
      </c>
      <c r="D32" s="0" t="inlineStr">
        <is>
          <t>'151942</t>
        </is>
      </c>
      <c r="E32" s="0" t="inlineStr">
        <is>
          <t>KSU TITAN PE:151942</t>
        </is>
      </c>
      <c r="F32" s="0" t="inlineStr">
        <is>
          <t>'905151942011</t>
        </is>
      </c>
      <c r="H32" s="0" t="inlineStr">
        <is>
          <t>ONE SIZE</t>
        </is>
      </c>
      <c r="I32" s="0">
        <v>29.99</v>
      </c>
      <c r="J32" s="0">
        <v>30</v>
      </c>
    </row>
    <row r="33" spans="1:10" customHeight="0">
      <c r="A33" s="0">
        <f>HYPERLINK("https://dl.dropboxusercontent.com/scl/fi/pdo9424apinptry22fqi8/arya-130784-f.jpg?rlkey=2y3xyywt59chil01wp1zlxxlh&amp;dl=0","Click to download Image")</f>
      </c>
      <c r="B33" s="0">
        <f>HYPERLINK("https://dl.dropboxusercontent.com/scl/fi/v935vcs3uyj1et9cl5amy/womens-hoodie-and-sweatshirt-size-chartsarya.jpg?rlkey=fmibo9lj1zyqp3pwk0sgevuch&amp;dl=0","Click to download SizeChart")</f>
      </c>
      <c r="C33" s="0" t="inlineStr">
        <is>
          <t>Arya Women's Hoodie</t>
        </is>
      </c>
      <c r="D33" s="0" t="inlineStr">
        <is>
          <t>'130784</t>
        </is>
      </c>
      <c r="E33" s="0" t="inlineStr">
        <is>
          <t>KSU ARYA W DG:130784A-S</t>
        </is>
      </c>
      <c r="F33" s="0" t="inlineStr">
        <is>
          <t>'805130784048</t>
        </is>
      </c>
      <c r="G33" s="0" t="inlineStr">
        <is>
          <t>WOMENS</t>
        </is>
      </c>
      <c r="H33" s="0" t="inlineStr">
        <is>
          <t>S</t>
        </is>
      </c>
      <c r="I33" s="0">
        <v>64.99</v>
      </c>
      <c r="J33" s="0">
        <v>6</v>
      </c>
    </row>
    <row r="34" spans="1:10" customHeight="0">
      <c r="A34" s="0">
        <f>HYPERLINK("https://dl.dropboxusercontent.com/scl/fi/pdo9424apinptry22fqi8/arya-130784-f.jpg?rlkey=2y3xyywt59chil01wp1zlxxlh&amp;dl=0","Click to download Image")</f>
      </c>
      <c r="B34" s="0">
        <f>HYPERLINK("https://dl.dropboxusercontent.com/scl/fi/v935vcs3uyj1et9cl5amy/womens-hoodie-and-sweatshirt-size-chartsarya.jpg?rlkey=fmibo9lj1zyqp3pwk0sgevuch&amp;dl=0","Click to download SizeChart")</f>
      </c>
      <c r="C34" s="0" t="inlineStr">
        <is>
          <t>Arya Women's Hoodie</t>
        </is>
      </c>
      <c r="D34" s="0" t="inlineStr">
        <is>
          <t>'130784</t>
        </is>
      </c>
      <c r="E34" s="0" t="inlineStr">
        <is>
          <t>KSU ARYA W DG:130784B-M</t>
        </is>
      </c>
      <c r="F34" s="0" t="inlineStr">
        <is>
          <t>'805130784055</t>
        </is>
      </c>
      <c r="G34" s="0" t="inlineStr">
        <is>
          <t>WOMENS</t>
        </is>
      </c>
      <c r="H34" s="0" t="inlineStr">
        <is>
          <t>M</t>
        </is>
      </c>
      <c r="I34" s="0">
        <v>64.99</v>
      </c>
      <c r="J34" s="0">
        <v>12</v>
      </c>
    </row>
    <row r="35" spans="1:10" customHeight="0">
      <c r="A35" s="0">
        <f>HYPERLINK("https://dl.dropboxusercontent.com/scl/fi/pdo9424apinptry22fqi8/arya-130784-f.jpg?rlkey=2y3xyywt59chil01wp1zlxxlh&amp;dl=0","Click to download Image")</f>
      </c>
      <c r="B35" s="0">
        <f>HYPERLINK("https://dl.dropboxusercontent.com/scl/fi/v935vcs3uyj1et9cl5amy/womens-hoodie-and-sweatshirt-size-chartsarya.jpg?rlkey=fmibo9lj1zyqp3pwk0sgevuch&amp;dl=0","Click to download SizeChart")</f>
      </c>
      <c r="C35" s="0" t="inlineStr">
        <is>
          <t>Arya Women's Hoodie</t>
        </is>
      </c>
      <c r="D35" s="0" t="inlineStr">
        <is>
          <t>'130784</t>
        </is>
      </c>
      <c r="E35" s="0" t="inlineStr">
        <is>
          <t>KSU ARYA W DG:130784C-L</t>
        </is>
      </c>
      <c r="F35" s="0" t="inlineStr">
        <is>
          <t>'805130784062</t>
        </is>
      </c>
      <c r="G35" s="0" t="inlineStr">
        <is>
          <t>WOMENS</t>
        </is>
      </c>
      <c r="H35" s="0" t="inlineStr">
        <is>
          <t>L</t>
        </is>
      </c>
      <c r="I35" s="0">
        <v>64.99</v>
      </c>
      <c r="J35" s="0">
        <v>12</v>
      </c>
    </row>
    <row r="36" spans="1:10" customHeight="0">
      <c r="A36" s="0">
        <f>HYPERLINK("https://dl.dropboxusercontent.com/scl/fi/pdo9424apinptry22fqi8/arya-130784-f.jpg?rlkey=2y3xyywt59chil01wp1zlxxlh&amp;dl=0","Click to download Image")</f>
      </c>
      <c r="B36" s="0">
        <f>HYPERLINK("https://dl.dropboxusercontent.com/scl/fi/v935vcs3uyj1et9cl5amy/womens-hoodie-and-sweatshirt-size-chartsarya.jpg?rlkey=fmibo9lj1zyqp3pwk0sgevuch&amp;dl=0","Click to download SizeChart")</f>
      </c>
      <c r="C36" s="0" t="inlineStr">
        <is>
          <t>Arya Women's Hoodie</t>
        </is>
      </c>
      <c r="D36" s="0" t="inlineStr">
        <is>
          <t>'130784</t>
        </is>
      </c>
      <c r="E36" s="0" t="inlineStr">
        <is>
          <t>KSU ARYA W DG:130784D-XL</t>
        </is>
      </c>
      <c r="F36" s="0" t="inlineStr">
        <is>
          <t>'805130784079</t>
        </is>
      </c>
      <c r="G36" s="0" t="inlineStr">
        <is>
          <t>WOMENS</t>
        </is>
      </c>
      <c r="H36" s="0" t="inlineStr">
        <is>
          <t>XL</t>
        </is>
      </c>
      <c r="I36" s="0">
        <v>64.99</v>
      </c>
      <c r="J36" s="0">
        <v>6</v>
      </c>
    </row>
    <row r="37" spans="1:10" customHeight="0">
      <c r="A37" s="0">
        <f>HYPERLINK("https://dl.dropboxusercontent.com/scl/fi/pdo9424apinptry22fqi8/arya-130784-f.jpg?rlkey=2y3xyywt59chil01wp1zlxxlh&amp;dl=0","Click to download Image")</f>
      </c>
      <c r="B37" s="0">
        <f>HYPERLINK("https://dl.dropboxusercontent.com/scl/fi/v935vcs3uyj1et9cl5amy/womens-hoodie-and-sweatshirt-size-chartsarya.jpg?rlkey=fmibo9lj1zyqp3pwk0sgevuch&amp;dl=0","Click to download SizeChart")</f>
      </c>
      <c r="C37" s="0" t="inlineStr">
        <is>
          <t>Arya Women's Hoodie</t>
        </is>
      </c>
      <c r="D37" s="0" t="inlineStr">
        <is>
          <t>'130784</t>
        </is>
      </c>
      <c r="E37" s="0" t="inlineStr">
        <is>
          <t>KSU ARYA W DG:130784E-2XL</t>
        </is>
      </c>
      <c r="F37" s="0" t="inlineStr">
        <is>
          <t>'805130784086</t>
        </is>
      </c>
      <c r="G37" s="0" t="inlineStr">
        <is>
          <t>WOMENS</t>
        </is>
      </c>
      <c r="H37" s="0" t="inlineStr">
        <is>
          <t>2XL</t>
        </is>
      </c>
      <c r="I37" s="0">
        <v>64.99</v>
      </c>
      <c r="J37" s="0">
        <v>3</v>
      </c>
    </row>
    <row r="38" spans="1:10" customHeight="0">
      <c r="A38" s="0">
        <f>HYPERLINK("https://dl.dropboxusercontent.com/scl/fi/pdo9424apinptry22fqi8/arya-130784-f.jpg?rlkey=2y3xyywt59chil01wp1zlxxlh&amp;dl=0","Click to download Image")</f>
      </c>
      <c r="B38" s="0">
        <f>HYPERLINK("https://dl.dropboxusercontent.com/scl/fi/v935vcs3uyj1et9cl5amy/womens-hoodie-and-sweatshirt-size-chartsarya.jpg?rlkey=fmibo9lj1zyqp3pwk0sgevuch&amp;dl=0","Click to download SizeChart")</f>
      </c>
      <c r="C38" s="0" t="inlineStr">
        <is>
          <t>Arya Women's Hoodie</t>
        </is>
      </c>
      <c r="D38" s="0" t="inlineStr">
        <is>
          <t>'130784</t>
        </is>
      </c>
      <c r="E38" s="0" t="inlineStr">
        <is>
          <t>KSU ARYA W DG:130784F-3XL</t>
        </is>
      </c>
      <c r="F38" s="0" t="inlineStr">
        <is>
          <t>'805130784093</t>
        </is>
      </c>
      <c r="G38" s="0" t="inlineStr">
        <is>
          <t>WOMENS</t>
        </is>
      </c>
      <c r="H38" s="0" t="inlineStr">
        <is>
          <t>3XL</t>
        </is>
      </c>
      <c r="I38" s="0">
        <v>64.99</v>
      </c>
      <c r="J38" s="0">
        <v>1</v>
      </c>
    </row>
    <row r="39" spans="1:10" customHeight="0">
      <c r="A39" s="0">
        <f>HYPERLINK("https://dl.dropboxusercontent.com/scl/fi/pdo9424apinptry22fqi8/arya-130784-f.jpg?rlkey=2y3xyywt59chil01wp1zlxxlh&amp;dl=0","Click to download Image")</f>
      </c>
      <c r="B39" s="0">
        <f>HYPERLINK("https://dl.dropboxusercontent.com/scl/fi/v935vcs3uyj1et9cl5amy/womens-hoodie-and-sweatshirt-size-chartsarya.jpg?rlkey=fmibo9lj1zyqp3pwk0sgevuch&amp;dl=0","Click to download SizeChart")</f>
      </c>
      <c r="C39" s="0" t="inlineStr">
        <is>
          <t>Arya Women's Hoodie</t>
        </is>
      </c>
      <c r="D39" s="0" t="inlineStr">
        <is>
          <t>'130784</t>
        </is>
      </c>
      <c r="E39" s="0" t="inlineStr">
        <is>
          <t>KSU ARYA W DG 12PK:130784Z-12PK</t>
        </is>
      </c>
      <c r="F39" s="0" t="inlineStr">
        <is>
          <t>'805130784994</t>
        </is>
      </c>
      <c r="G39" s="0" t="inlineStr">
        <is>
          <t>WOMENS</t>
        </is>
      </c>
      <c r="H39" s="0" t="inlineStr">
        <is>
          <t>12 PACK</t>
        </is>
      </c>
      <c r="I39" s="0">
        <v>624</v>
      </c>
      <c r="J39" s="0">
        <v>0</v>
      </c>
    </row>
    <row r="40" spans="1:10" customHeight="0">
      <c r="A40" s="0">
        <f>HYPERLINK("https://dl.dropboxusercontent.com/scl/fi/j43sww3ag5kn5ltn7vcbb/130708-f.jpg?rlkey=q9pcx2bbwebjbv5t0uz506eaq&amp;dl=0","Click to download Image")</f>
      </c>
      <c r="B40" s="0">
        <f>HYPERLINK("https://dl.dropboxusercontent.com/scl/fi/1rtmhnk853oajicsl1dya/womens-size-chartsbea.jpg?rlkey=0y9enh2pql3j73ymy6k8nytq4&amp;dl=0","Click to download SizeChart")</f>
      </c>
      <c r="C40" s="0" t="inlineStr">
        <is>
          <t>Bea Women's Joggers</t>
        </is>
      </c>
      <c r="D40" s="0" t="inlineStr">
        <is>
          <t>'130708</t>
        </is>
      </c>
      <c r="E40" s="0" t="inlineStr">
        <is>
          <t>KSU BEA W BK:130708A-S</t>
        </is>
      </c>
      <c r="F40" s="0" t="inlineStr">
        <is>
          <t>'805130708013</t>
        </is>
      </c>
      <c r="G40" s="0" t="inlineStr">
        <is>
          <t>WOMENS</t>
        </is>
      </c>
      <c r="H40" s="0" t="inlineStr">
        <is>
          <t>S</t>
        </is>
      </c>
      <c r="I40" s="0">
        <v>39.99</v>
      </c>
      <c r="J40" s="0">
        <v>9</v>
      </c>
    </row>
    <row r="41" spans="1:10" customHeight="0">
      <c r="A41" s="0">
        <f>HYPERLINK("https://dl.dropboxusercontent.com/scl/fi/j43sww3ag5kn5ltn7vcbb/130708-f.jpg?rlkey=q9pcx2bbwebjbv5t0uz506eaq&amp;dl=0","Click to download Image")</f>
      </c>
      <c r="B41" s="0">
        <f>HYPERLINK("https://dl.dropboxusercontent.com/scl/fi/1rtmhnk853oajicsl1dya/womens-size-chartsbea.jpg?rlkey=0y9enh2pql3j73ymy6k8nytq4&amp;dl=0","Click to download SizeChart")</f>
      </c>
      <c r="C41" s="0" t="inlineStr">
        <is>
          <t>Bea Women's Joggers</t>
        </is>
      </c>
      <c r="D41" s="0" t="inlineStr">
        <is>
          <t>'130708</t>
        </is>
      </c>
      <c r="E41" s="0" t="inlineStr">
        <is>
          <t>KSU BEA W BK:130708B-M</t>
        </is>
      </c>
      <c r="F41" s="0" t="inlineStr">
        <is>
          <t>'805130708020</t>
        </is>
      </c>
      <c r="G41" s="0" t="inlineStr">
        <is>
          <t>WOMENS</t>
        </is>
      </c>
      <c r="H41" s="0" t="inlineStr">
        <is>
          <t>M</t>
        </is>
      </c>
      <c r="I41" s="0">
        <v>39.99</v>
      </c>
      <c r="J41" s="0">
        <v>16</v>
      </c>
    </row>
    <row r="42" spans="1:10" customHeight="0">
      <c r="A42" s="0">
        <f>HYPERLINK("https://dl.dropboxusercontent.com/scl/fi/j43sww3ag5kn5ltn7vcbb/130708-f.jpg?rlkey=q9pcx2bbwebjbv5t0uz506eaq&amp;dl=0","Click to download Image")</f>
      </c>
      <c r="B42" s="0">
        <f>HYPERLINK("https://dl.dropboxusercontent.com/scl/fi/1rtmhnk853oajicsl1dya/womens-size-chartsbea.jpg?rlkey=0y9enh2pql3j73ymy6k8nytq4&amp;dl=0","Click to download SizeChart")</f>
      </c>
      <c r="C42" s="0" t="inlineStr">
        <is>
          <t>Bea Women's Joggers</t>
        </is>
      </c>
      <c r="D42" s="0" t="inlineStr">
        <is>
          <t>'130708</t>
        </is>
      </c>
      <c r="E42" s="0" t="inlineStr">
        <is>
          <t>KSU BEA W BK:130708C-L</t>
        </is>
      </c>
      <c r="F42" s="0" t="inlineStr">
        <is>
          <t>'805130708037</t>
        </is>
      </c>
      <c r="G42" s="0" t="inlineStr">
        <is>
          <t>WOMENS</t>
        </is>
      </c>
      <c r="H42" s="0" t="inlineStr">
        <is>
          <t>L</t>
        </is>
      </c>
      <c r="I42" s="0">
        <v>39.99</v>
      </c>
      <c r="J42" s="0">
        <v>15</v>
      </c>
    </row>
    <row r="43" spans="1:10" customHeight="0">
      <c r="A43" s="0">
        <f>HYPERLINK("https://dl.dropboxusercontent.com/scl/fi/j43sww3ag5kn5ltn7vcbb/130708-f.jpg?rlkey=q9pcx2bbwebjbv5t0uz506eaq&amp;dl=0","Click to download Image")</f>
      </c>
      <c r="B43" s="0">
        <f>HYPERLINK("https://dl.dropboxusercontent.com/scl/fi/1rtmhnk853oajicsl1dya/womens-size-chartsbea.jpg?rlkey=0y9enh2pql3j73ymy6k8nytq4&amp;dl=0","Click to download SizeChart")</f>
      </c>
      <c r="C43" s="0" t="inlineStr">
        <is>
          <t>Bea Women's Joggers</t>
        </is>
      </c>
      <c r="D43" s="0" t="inlineStr">
        <is>
          <t>'130708</t>
        </is>
      </c>
      <c r="E43" s="0" t="inlineStr">
        <is>
          <t>KSU BEA W BK:130708D-XL</t>
        </is>
      </c>
      <c r="F43" s="0" t="inlineStr">
        <is>
          <t>'805130708044</t>
        </is>
      </c>
      <c r="G43" s="0" t="inlineStr">
        <is>
          <t>WOMENS</t>
        </is>
      </c>
      <c r="H43" s="0" t="inlineStr">
        <is>
          <t>XL</t>
        </is>
      </c>
      <c r="I43" s="0">
        <v>39.99</v>
      </c>
      <c r="J43" s="0">
        <v>8</v>
      </c>
    </row>
    <row r="44" spans="1:10" customHeight="0">
      <c r="A44" s="0">
        <f>HYPERLINK("https://dl.dropboxusercontent.com/scl/fi/j43sww3ag5kn5ltn7vcbb/130708-f.jpg?rlkey=q9pcx2bbwebjbv5t0uz506eaq&amp;dl=0","Click to download Image")</f>
      </c>
      <c r="B44" s="0">
        <f>HYPERLINK("https://dl.dropboxusercontent.com/scl/fi/1rtmhnk853oajicsl1dya/womens-size-chartsbea.jpg?rlkey=0y9enh2pql3j73ymy6k8nytq4&amp;dl=0","Click to download SizeChart")</f>
      </c>
      <c r="C44" s="0" t="inlineStr">
        <is>
          <t>Bea Women's Joggers</t>
        </is>
      </c>
      <c r="D44" s="0" t="inlineStr">
        <is>
          <t>'130708</t>
        </is>
      </c>
      <c r="E44" s="0" t="inlineStr">
        <is>
          <t>KSU BEA W BK:130708E-2XL</t>
        </is>
      </c>
      <c r="F44" s="0" t="inlineStr">
        <is>
          <t>'805130708051</t>
        </is>
      </c>
      <c r="G44" s="0" t="inlineStr">
        <is>
          <t>WOMENS</t>
        </is>
      </c>
      <c r="H44" s="0" t="inlineStr">
        <is>
          <t>2XL</t>
        </is>
      </c>
      <c r="I44" s="0">
        <v>39.99</v>
      </c>
      <c r="J44" s="0">
        <v>4</v>
      </c>
    </row>
    <row r="45" spans="1:10" customHeight="0">
      <c r="A45" s="0">
        <f>HYPERLINK("https://dl.dropboxusercontent.com/scl/fi/j43sww3ag5kn5ltn7vcbb/130708-f.jpg?rlkey=q9pcx2bbwebjbv5t0uz506eaq&amp;dl=0","Click to download Image")</f>
      </c>
      <c r="B45" s="0">
        <f>HYPERLINK("https://dl.dropboxusercontent.com/scl/fi/1rtmhnk853oajicsl1dya/womens-size-chartsbea.jpg?rlkey=0y9enh2pql3j73ymy6k8nytq4&amp;dl=0","Click to download SizeChart")</f>
      </c>
      <c r="C45" s="0" t="inlineStr">
        <is>
          <t>Bea Women's Joggers</t>
        </is>
      </c>
      <c r="D45" s="0" t="inlineStr">
        <is>
          <t>'130708</t>
        </is>
      </c>
      <c r="E45" s="0" t="inlineStr">
        <is>
          <t>KSU BEA W BK:130708F-3XL</t>
        </is>
      </c>
      <c r="F45" s="0" t="inlineStr">
        <is>
          <t>'805130708068</t>
        </is>
      </c>
      <c r="G45" s="0" t="inlineStr">
        <is>
          <t>WOMENS</t>
        </is>
      </c>
      <c r="H45" s="0" t="inlineStr">
        <is>
          <t>3XL</t>
        </is>
      </c>
      <c r="I45" s="0">
        <v>39.99</v>
      </c>
      <c r="J45" s="0">
        <v>2</v>
      </c>
    </row>
    <row r="46" spans="1:10" customHeight="0">
      <c r="A46" s="0">
        <f>HYPERLINK("https://dl.dropboxusercontent.com/scl/fi/j43sww3ag5kn5ltn7vcbb/130708-f.jpg?rlkey=q9pcx2bbwebjbv5t0uz506eaq&amp;dl=0","Click to download Image")</f>
      </c>
      <c r="B46" s="0">
        <f>HYPERLINK("https://dl.dropboxusercontent.com/scl/fi/1rtmhnk853oajicsl1dya/womens-size-chartsbea.jpg?rlkey=0y9enh2pql3j73ymy6k8nytq4&amp;dl=0","Click to download SizeChart")</f>
      </c>
      <c r="C46" s="0" t="inlineStr">
        <is>
          <t>Bea Women's Joggers</t>
        </is>
      </c>
      <c r="D46" s="0" t="inlineStr">
        <is>
          <t>'130708</t>
        </is>
      </c>
      <c r="E46" s="0" t="inlineStr">
        <is>
          <t>KSU BEA W BK 12PK:130708Z-12PK</t>
        </is>
      </c>
      <c r="F46" s="0" t="inlineStr">
        <is>
          <t>'805130708990</t>
        </is>
      </c>
      <c r="G46" s="0" t="inlineStr">
        <is>
          <t>WOMENS</t>
        </is>
      </c>
      <c r="H46" s="0" t="inlineStr">
        <is>
          <t>12 PACK</t>
        </is>
      </c>
      <c r="I46" s="0">
        <v>384</v>
      </c>
      <c r="J46" s="0">
        <v>0</v>
      </c>
    </row>
    <row r="47" spans="1:10" customHeight="0">
      <c r="A47" s="0">
        <f>HYPERLINK("https://dl.dropboxusercontent.com/scl/fi/585f03w6ou6n8s3a3ji7u/bradman-129849-f.jpg?rlkey=zoz0sim04m4mwv2rzm2txm1rt&amp;dl=0","Click to download Image")</f>
      </c>
      <c r="C47" s="0" t="inlineStr">
        <is>
          <t>Bradman Men's Beanie</t>
        </is>
      </c>
      <c r="D47" s="0" t="inlineStr">
        <is>
          <t>'129849</t>
        </is>
      </c>
      <c r="E47" s="0" t="inlineStr">
        <is>
          <t>KSU BRADMA M PE:129849</t>
        </is>
      </c>
      <c r="F47" s="0" t="inlineStr">
        <is>
          <t>'705129849010</t>
        </is>
      </c>
      <c r="G47" s="0" t="inlineStr">
        <is>
          <t>MENS</t>
        </is>
      </c>
      <c r="I47" s="0">
        <v>24.99</v>
      </c>
      <c r="J47" s="0">
        <v>30</v>
      </c>
    </row>
    <row r="48" spans="1:10" customHeight="0">
      <c r="A48" s="0">
        <f>HYPERLINK("https://dl.dropboxusercontent.com/scl/fi/z3cixj5p8oi9sm6nzv6lt/f22-119bc.jpg?rlkey=ckxsqxsjk9qt7rl7mn5h3ofrl&amp;dl=0","Click to download Image")</f>
      </c>
      <c r="C48" s="0" t="inlineStr">
        <is>
          <t>Chester Mens Cap</t>
        </is>
      </c>
      <c r="D48" s="0" t="inlineStr">
        <is>
          <t>'126828</t>
        </is>
      </c>
      <c r="E48" s="0" t="inlineStr">
        <is>
          <t>KSU CHESTE A PE:126828</t>
        </is>
      </c>
      <c r="F48" s="0" t="inlineStr">
        <is>
          <t>'705126828001</t>
        </is>
      </c>
      <c r="G48" s="0" t="inlineStr">
        <is>
          <t>MENS</t>
        </is>
      </c>
      <c r="H48" s="0" t="inlineStr">
        <is>
          <t>STANDARD:58CM</t>
        </is>
      </c>
      <c r="I48" s="0">
        <v>24.99</v>
      </c>
      <c r="J48" s="0">
        <v>48</v>
      </c>
    </row>
    <row r="49" spans="1:10" customHeight="0">
      <c r="A49" s="0">
        <f>HYPERLINK("https://dl.dropboxusercontent.com/scl/fi/z74iy8lytcnuky613x3br/131057-flatf.jpg?rlkey=hqwyk5mfkc1equ33cjc7mshrf&amp;dl=0","Click to download Image")</f>
      </c>
      <c r="C49" s="0" t="inlineStr">
        <is>
          <t>Clara Women's Beanie</t>
        </is>
      </c>
      <c r="D49" s="0" t="inlineStr">
        <is>
          <t>'131057</t>
        </is>
      </c>
      <c r="E49" s="0" t="inlineStr">
        <is>
          <t>KSU CLARA W GY:131057</t>
        </is>
      </c>
      <c r="F49" s="0" t="inlineStr">
        <is>
          <t>'705131057014</t>
        </is>
      </c>
      <c r="G49" s="0" t="inlineStr">
        <is>
          <t>WOMENS</t>
        </is>
      </c>
      <c r="I49" s="0">
        <v>24.99</v>
      </c>
      <c r="J49" s="0">
        <v>11</v>
      </c>
    </row>
    <row r="50" spans="1:10" customHeight="0">
      <c r="A50" s="0">
        <f>HYPERLINK("https://dl.dropboxusercontent.com/scl/fi/2x5cz1qhao18tdpqwd99i/everest-130769-f.jpg?rlkey=5oaabt8233xzsc8k6a8ei05p6&amp;dl=0","Click to download Image")</f>
      </c>
      <c r="C50" s="0" t="inlineStr">
        <is>
          <t>Everest Womens Nano Loft Vest</t>
        </is>
      </c>
      <c r="D50" s="0" t="inlineStr">
        <is>
          <t>'130769</t>
        </is>
      </c>
      <c r="E50" s="0" t="inlineStr">
        <is>
          <t>KSU EVERES W BK:130769A-S</t>
        </is>
      </c>
      <c r="F50" s="0" t="inlineStr">
        <is>
          <t>'805130769045</t>
        </is>
      </c>
      <c r="G50" s="0" t="inlineStr">
        <is>
          <t>WOMENS</t>
        </is>
      </c>
      <c r="H50" s="0" t="inlineStr">
        <is>
          <t>S</t>
        </is>
      </c>
      <c r="I50" s="0">
        <v>79.99</v>
      </c>
      <c r="J50" s="0">
        <v>8</v>
      </c>
    </row>
    <row r="51" spans="1:10" customHeight="0">
      <c r="A51" s="0">
        <f>HYPERLINK("https://dl.dropboxusercontent.com/scl/fi/2x5cz1qhao18tdpqwd99i/everest-130769-f.jpg?rlkey=5oaabt8233xzsc8k6a8ei05p6&amp;dl=0","Click to download Image")</f>
      </c>
      <c r="C51" s="0" t="inlineStr">
        <is>
          <t>Everest Womens Nano Loft Vest</t>
        </is>
      </c>
      <c r="D51" s="0" t="inlineStr">
        <is>
          <t>'130769</t>
        </is>
      </c>
      <c r="E51" s="0" t="inlineStr">
        <is>
          <t>KSU EVERES W BK:130769B-M</t>
        </is>
      </c>
      <c r="F51" s="0" t="inlineStr">
        <is>
          <t>'805130769052</t>
        </is>
      </c>
      <c r="G51" s="0" t="inlineStr">
        <is>
          <t>WOMENS</t>
        </is>
      </c>
      <c r="H51" s="0" t="inlineStr">
        <is>
          <t>M</t>
        </is>
      </c>
      <c r="I51" s="0">
        <v>79.99</v>
      </c>
      <c r="J51" s="0">
        <v>15</v>
      </c>
    </row>
    <row r="52" spans="1:10" customHeight="0">
      <c r="A52" s="0">
        <f>HYPERLINK("https://dl.dropboxusercontent.com/scl/fi/2x5cz1qhao18tdpqwd99i/everest-130769-f.jpg?rlkey=5oaabt8233xzsc8k6a8ei05p6&amp;dl=0","Click to download Image")</f>
      </c>
      <c r="C52" s="0" t="inlineStr">
        <is>
          <t>Everest Womens Nano Loft Vest</t>
        </is>
      </c>
      <c r="D52" s="0" t="inlineStr">
        <is>
          <t>'130769</t>
        </is>
      </c>
      <c r="E52" s="0" t="inlineStr">
        <is>
          <t>KSU EVERES W BK:130769C-L</t>
        </is>
      </c>
      <c r="F52" s="0" t="inlineStr">
        <is>
          <t>'805130769069</t>
        </is>
      </c>
      <c r="G52" s="0" t="inlineStr">
        <is>
          <t>WOMENS</t>
        </is>
      </c>
      <c r="H52" s="0" t="inlineStr">
        <is>
          <t>L</t>
        </is>
      </c>
      <c r="I52" s="0">
        <v>79.99</v>
      </c>
      <c r="J52" s="0">
        <v>16</v>
      </c>
    </row>
    <row r="53" spans="1:10" customHeight="0">
      <c r="A53" s="0">
        <f>HYPERLINK("https://dl.dropboxusercontent.com/scl/fi/2x5cz1qhao18tdpqwd99i/everest-130769-f.jpg?rlkey=5oaabt8233xzsc8k6a8ei05p6&amp;dl=0","Click to download Image")</f>
      </c>
      <c r="C53" s="0" t="inlineStr">
        <is>
          <t>Everest Womens Nano Loft Vest</t>
        </is>
      </c>
      <c r="D53" s="0" t="inlineStr">
        <is>
          <t>'130769</t>
        </is>
      </c>
      <c r="E53" s="0" t="inlineStr">
        <is>
          <t>KSU EVERES W BK:130769D-XL</t>
        </is>
      </c>
      <c r="F53" s="0" t="inlineStr">
        <is>
          <t>'805130769076</t>
        </is>
      </c>
      <c r="G53" s="0" t="inlineStr">
        <is>
          <t>WOMENS</t>
        </is>
      </c>
      <c r="H53" s="0" t="inlineStr">
        <is>
          <t>XL</t>
        </is>
      </c>
      <c r="I53" s="0">
        <v>79.99</v>
      </c>
      <c r="J53" s="0">
        <v>8</v>
      </c>
    </row>
    <row r="54" spans="1:10" customHeight="0">
      <c r="A54" s="0">
        <f>HYPERLINK("https://dl.dropboxusercontent.com/scl/fi/2x5cz1qhao18tdpqwd99i/everest-130769-f.jpg?rlkey=5oaabt8233xzsc8k6a8ei05p6&amp;dl=0","Click to download Image")</f>
      </c>
      <c r="C54" s="0" t="inlineStr">
        <is>
          <t>Everest Womens Nano Loft Vest</t>
        </is>
      </c>
      <c r="D54" s="0" t="inlineStr">
        <is>
          <t>'130769</t>
        </is>
      </c>
      <c r="E54" s="0" t="inlineStr">
        <is>
          <t>KSU EVERES W BK:130769E-2XL</t>
        </is>
      </c>
      <c r="F54" s="0" t="inlineStr">
        <is>
          <t>'805130769083</t>
        </is>
      </c>
      <c r="G54" s="0" t="inlineStr">
        <is>
          <t>WOMENS</t>
        </is>
      </c>
      <c r="H54" s="0" t="inlineStr">
        <is>
          <t>2XL</t>
        </is>
      </c>
      <c r="I54" s="0">
        <v>81.99</v>
      </c>
      <c r="J54" s="0">
        <v>4</v>
      </c>
    </row>
    <row r="55" spans="1:10" customHeight="0">
      <c r="A55" s="0">
        <f>HYPERLINK("https://dl.dropboxusercontent.com/scl/fi/2x5cz1qhao18tdpqwd99i/everest-130769-f.jpg?rlkey=5oaabt8233xzsc8k6a8ei05p6&amp;dl=0","Click to download Image")</f>
      </c>
      <c r="C55" s="0" t="inlineStr">
        <is>
          <t>Everest Womens Nano Loft Vest</t>
        </is>
      </c>
      <c r="D55" s="0" t="inlineStr">
        <is>
          <t>'130769</t>
        </is>
      </c>
      <c r="E55" s="0" t="inlineStr">
        <is>
          <t>KSU EVERES W BK:130769F-3XL</t>
        </is>
      </c>
      <c r="F55" s="0" t="inlineStr">
        <is>
          <t>'805130769090</t>
        </is>
      </c>
      <c r="G55" s="0" t="inlineStr">
        <is>
          <t>WOMENS</t>
        </is>
      </c>
      <c r="H55" s="0" t="inlineStr">
        <is>
          <t>3XL</t>
        </is>
      </c>
      <c r="I55" s="0">
        <v>81.99</v>
      </c>
      <c r="J55" s="0">
        <v>2</v>
      </c>
    </row>
    <row r="56" spans="1:10" customHeight="0">
      <c r="A56" s="0">
        <f>HYPERLINK("https://dl.dropboxusercontent.com/scl/fi/2x5cz1qhao18tdpqwd99i/everest-130769-f.jpg?rlkey=5oaabt8233xzsc8k6a8ei05p6&amp;dl=0","Click to download Image")</f>
      </c>
      <c r="C56" s="0" t="inlineStr">
        <is>
          <t>Everest Womens Nano Loft Vest</t>
        </is>
      </c>
      <c r="D56" s="0" t="inlineStr">
        <is>
          <t>'130769</t>
        </is>
      </c>
      <c r="E56" s="0" t="inlineStr">
        <is>
          <t>KSU EVERES W BK 12PK:130769Z-12PK</t>
        </is>
      </c>
      <c r="F56" s="0" t="inlineStr">
        <is>
          <t>'805130769991</t>
        </is>
      </c>
      <c r="G56" s="0" t="inlineStr">
        <is>
          <t>WOMENS</t>
        </is>
      </c>
      <c r="H56" s="0" t="inlineStr">
        <is>
          <t>12 PACK</t>
        </is>
      </c>
      <c r="I56" s="0">
        <v>768</v>
      </c>
      <c r="J56" s="0">
        <v>0</v>
      </c>
    </row>
    <row r="57" spans="1:10" customHeight="0">
      <c r="A57" s="0">
        <f>HYPERLINK("https://dl.dropboxusercontent.com/scl/fi/179r2eq9tnamveb097ikd/129039-f.jpg?rlkey=v6r945be27n9y9f1efjmalg0l&amp;dl=0","Click to download Image")</f>
      </c>
      <c r="B57" s="0">
        <f>HYPERLINK("https://dl.dropboxusercontent.com/scl/fi/9r7rnmncpo3f4msmwvhq6/mens-bottoms-size-chartsmaker.jpg?rlkey=mu4buurzy2p4q47tf9ag24r7n&amp;dl=0","Click to download SizeChart")</f>
      </c>
      <c r="C57" s="0" t="inlineStr">
        <is>
          <t>Maker Men's Joggers</t>
        </is>
      </c>
      <c r="D57" s="0" t="inlineStr">
        <is>
          <t>'129039</t>
        </is>
      </c>
      <c r="E57" s="0" t="inlineStr">
        <is>
          <t>KSU MAKER M BK:129039A-S</t>
        </is>
      </c>
      <c r="F57" s="0" t="inlineStr">
        <is>
          <t>'805129039012</t>
        </is>
      </c>
      <c r="G57" s="0" t="inlineStr">
        <is>
          <t>MENS</t>
        </is>
      </c>
      <c r="H57" s="0" t="inlineStr">
        <is>
          <t>S</t>
        </is>
      </c>
      <c r="I57" s="0">
        <v>39.99</v>
      </c>
      <c r="J57" s="0">
        <v>4</v>
      </c>
    </row>
    <row r="58" spans="1:10" customHeight="0">
      <c r="A58" s="0">
        <f>HYPERLINK("https://dl.dropboxusercontent.com/scl/fi/179r2eq9tnamveb097ikd/129039-f.jpg?rlkey=v6r945be27n9y9f1efjmalg0l&amp;dl=0","Click to download Image")</f>
      </c>
      <c r="B58" s="0">
        <f>HYPERLINK("https://dl.dropboxusercontent.com/scl/fi/9r7rnmncpo3f4msmwvhq6/mens-bottoms-size-chartsmaker.jpg?rlkey=mu4buurzy2p4q47tf9ag24r7n&amp;dl=0","Click to download SizeChart")</f>
      </c>
      <c r="C58" s="0" t="inlineStr">
        <is>
          <t>Maker Men's Joggers</t>
        </is>
      </c>
      <c r="D58" s="0" t="inlineStr">
        <is>
          <t>'129039</t>
        </is>
      </c>
      <c r="E58" s="0" t="inlineStr">
        <is>
          <t>KSU MAKER M BK:129039B-M</t>
        </is>
      </c>
      <c r="F58" s="0" t="inlineStr">
        <is>
          <t>'805129039029</t>
        </is>
      </c>
      <c r="G58" s="0" t="inlineStr">
        <is>
          <t>MENS</t>
        </is>
      </c>
      <c r="H58" s="0" t="inlineStr">
        <is>
          <t>M</t>
        </is>
      </c>
      <c r="I58" s="0">
        <v>39.99</v>
      </c>
      <c r="J58" s="0">
        <v>5</v>
      </c>
    </row>
    <row r="59" spans="1:10" customHeight="0">
      <c r="A59" s="0">
        <f>HYPERLINK("https://dl.dropboxusercontent.com/scl/fi/179r2eq9tnamveb097ikd/129039-f.jpg?rlkey=v6r945be27n9y9f1efjmalg0l&amp;dl=0","Click to download Image")</f>
      </c>
      <c r="B59" s="0">
        <f>HYPERLINK("https://dl.dropboxusercontent.com/scl/fi/9r7rnmncpo3f4msmwvhq6/mens-bottoms-size-chartsmaker.jpg?rlkey=mu4buurzy2p4q47tf9ag24r7n&amp;dl=0","Click to download SizeChart")</f>
      </c>
      <c r="C59" s="0" t="inlineStr">
        <is>
          <t>Maker Men's Joggers</t>
        </is>
      </c>
      <c r="D59" s="0" t="inlineStr">
        <is>
          <t>'129039</t>
        </is>
      </c>
      <c r="E59" s="0" t="inlineStr">
        <is>
          <t>KSU MAKER M BK:129039C-L</t>
        </is>
      </c>
      <c r="F59" s="0" t="inlineStr">
        <is>
          <t>'805129039036</t>
        </is>
      </c>
      <c r="G59" s="0" t="inlineStr">
        <is>
          <t>MENS</t>
        </is>
      </c>
      <c r="H59" s="0" t="inlineStr">
        <is>
          <t>L</t>
        </is>
      </c>
      <c r="I59" s="0">
        <v>39.99</v>
      </c>
      <c r="J59" s="0">
        <v>8</v>
      </c>
    </row>
    <row r="60" spans="1:10" customHeight="0">
      <c r="A60" s="0">
        <f>HYPERLINK("https://dl.dropboxusercontent.com/scl/fi/179r2eq9tnamveb097ikd/129039-f.jpg?rlkey=v6r945be27n9y9f1efjmalg0l&amp;dl=0","Click to download Image")</f>
      </c>
      <c r="B60" s="0">
        <f>HYPERLINK("https://dl.dropboxusercontent.com/scl/fi/9r7rnmncpo3f4msmwvhq6/mens-bottoms-size-chartsmaker.jpg?rlkey=mu4buurzy2p4q47tf9ag24r7n&amp;dl=0","Click to download SizeChart")</f>
      </c>
      <c r="C60" s="0" t="inlineStr">
        <is>
          <t>Maker Men's Joggers</t>
        </is>
      </c>
      <c r="D60" s="0" t="inlineStr">
        <is>
          <t>'129039</t>
        </is>
      </c>
      <c r="E60" s="0" t="inlineStr">
        <is>
          <t>KSU MAKER M BK:129039D-XL</t>
        </is>
      </c>
      <c r="F60" s="0" t="inlineStr">
        <is>
          <t>'805129039043</t>
        </is>
      </c>
      <c r="G60" s="0" t="inlineStr">
        <is>
          <t>MENS</t>
        </is>
      </c>
      <c r="H60" s="0" t="inlineStr">
        <is>
          <t>XL</t>
        </is>
      </c>
      <c r="I60" s="0">
        <v>39.99</v>
      </c>
      <c r="J60" s="0">
        <v>8</v>
      </c>
    </row>
    <row r="61" spans="1:10" customHeight="0">
      <c r="A61" s="0">
        <f>HYPERLINK("https://dl.dropboxusercontent.com/scl/fi/179r2eq9tnamveb097ikd/129039-f.jpg?rlkey=v6r945be27n9y9f1efjmalg0l&amp;dl=0","Click to download Image")</f>
      </c>
      <c r="B61" s="0">
        <f>HYPERLINK("https://dl.dropboxusercontent.com/scl/fi/9r7rnmncpo3f4msmwvhq6/mens-bottoms-size-chartsmaker.jpg?rlkey=mu4buurzy2p4q47tf9ag24r7n&amp;dl=0","Click to download SizeChart")</f>
      </c>
      <c r="C61" s="0" t="inlineStr">
        <is>
          <t>Maker Men's Joggers</t>
        </is>
      </c>
      <c r="D61" s="0" t="inlineStr">
        <is>
          <t>'129039</t>
        </is>
      </c>
      <c r="E61" s="0" t="inlineStr">
        <is>
          <t>KSU MAKER M BK:129039E-2XL</t>
        </is>
      </c>
      <c r="F61" s="0" t="inlineStr">
        <is>
          <t>'805129039050</t>
        </is>
      </c>
      <c r="G61" s="0" t="inlineStr">
        <is>
          <t>MENS</t>
        </is>
      </c>
      <c r="H61" s="0" t="inlineStr">
        <is>
          <t>2XL</t>
        </is>
      </c>
      <c r="I61" s="0">
        <v>41.99</v>
      </c>
      <c r="J61" s="0">
        <v>8</v>
      </c>
    </row>
    <row r="62" spans="1:10" customHeight="0">
      <c r="A62" s="0">
        <f>HYPERLINK("https://dl.dropboxusercontent.com/scl/fi/179r2eq9tnamveb097ikd/129039-f.jpg?rlkey=v6r945be27n9y9f1efjmalg0l&amp;dl=0","Click to download Image")</f>
      </c>
      <c r="B62" s="0">
        <f>HYPERLINK("https://dl.dropboxusercontent.com/scl/fi/9r7rnmncpo3f4msmwvhq6/mens-bottoms-size-chartsmaker.jpg?rlkey=mu4buurzy2p4q47tf9ag24r7n&amp;dl=0","Click to download SizeChart")</f>
      </c>
      <c r="C62" s="0" t="inlineStr">
        <is>
          <t>Maker Men's Joggers</t>
        </is>
      </c>
      <c r="D62" s="0" t="inlineStr">
        <is>
          <t>'129039</t>
        </is>
      </c>
      <c r="E62" s="0" t="inlineStr">
        <is>
          <t>KSU MAKER M BK:129039F-3XL</t>
        </is>
      </c>
      <c r="F62" s="0" t="inlineStr">
        <is>
          <t>'805129039067</t>
        </is>
      </c>
      <c r="G62" s="0" t="inlineStr">
        <is>
          <t>MENS</t>
        </is>
      </c>
      <c r="H62" s="0" t="inlineStr">
        <is>
          <t>3XL</t>
        </is>
      </c>
      <c r="I62" s="0">
        <v>41.99</v>
      </c>
      <c r="J62" s="0">
        <v>4</v>
      </c>
    </row>
    <row r="63" spans="1:10" customHeight="0">
      <c r="A63" s="0">
        <f>HYPERLINK("https://dl.dropboxusercontent.com/scl/fi/179r2eq9tnamveb097ikd/129039-f.jpg?rlkey=v6r945be27n9y9f1efjmalg0l&amp;dl=0","Click to download Image")</f>
      </c>
      <c r="B63" s="0">
        <f>HYPERLINK("https://dl.dropboxusercontent.com/scl/fi/9r7rnmncpo3f4msmwvhq6/mens-bottoms-size-chartsmaker.jpg?rlkey=mu4buurzy2p4q47tf9ag24r7n&amp;dl=0","Click to download SizeChart")</f>
      </c>
      <c r="C63" s="0" t="inlineStr">
        <is>
          <t>Maker Men's Joggers</t>
        </is>
      </c>
      <c r="D63" s="0" t="inlineStr">
        <is>
          <t>'129039</t>
        </is>
      </c>
      <c r="E63" s="0" t="inlineStr">
        <is>
          <t>KSU MAKER M BK 12 PK:129039Z-12PK</t>
        </is>
      </c>
      <c r="F63" s="0" t="inlineStr">
        <is>
          <t>'805129039999</t>
        </is>
      </c>
      <c r="G63" s="0" t="inlineStr">
        <is>
          <t>MENS</t>
        </is>
      </c>
      <c r="H63" s="0" t="inlineStr">
        <is>
          <t>12 PACK</t>
        </is>
      </c>
      <c r="I63" s="0">
        <v>390</v>
      </c>
      <c r="J63" s="0">
        <v>0</v>
      </c>
    </row>
    <row r="64" spans="1:10" customHeight="0">
      <c r="A64" s="0">
        <f>HYPERLINK("https://dl.dropboxusercontent.com/scl/fi/z2lj4wae2hmiro7glvezw/martina-131628-f.jpg?rlkey=y3ivvtj28mo3j8d6744uzxvbg&amp;dl=0","Click to download Image")</f>
      </c>
      <c r="C64" s="0" t="inlineStr">
        <is>
          <t>Martina Women's Beanie</t>
        </is>
      </c>
      <c r="D64" s="0" t="inlineStr">
        <is>
          <t>'131628</t>
        </is>
      </c>
      <c r="E64" s="0" t="inlineStr">
        <is>
          <t>KSU MARTIN W PE:131628</t>
        </is>
      </c>
      <c r="F64" s="0" t="inlineStr">
        <is>
          <t>'705131628016</t>
        </is>
      </c>
      <c r="G64" s="0" t="inlineStr">
        <is>
          <t>WOMENS</t>
        </is>
      </c>
      <c r="H64" s="0" t="inlineStr">
        <is>
          <t>WOMENS</t>
        </is>
      </c>
      <c r="I64" s="0">
        <v>29.99</v>
      </c>
      <c r="J64" s="0">
        <v>42</v>
      </c>
    </row>
    <row r="65" spans="1:10" customHeight="0">
      <c r="A65" s="0">
        <f>HYPERLINK("https://dl.dropboxusercontent.com/scl/fi/hq6dyd0qazgdr6a0mogw5/lena-131011-af.jpg?rlkey=mit73eg72retkk2scfqgevczd&amp;dl=0","Click to download Image")</f>
      </c>
      <c r="C65" s="0" t="inlineStr">
        <is>
          <t>Lena Women's Cap</t>
        </is>
      </c>
      <c r="D65" s="0" t="inlineStr">
        <is>
          <t>'131011</t>
        </is>
      </c>
      <c r="E65" s="0" t="inlineStr">
        <is>
          <t>KSU LENA A CO:131011</t>
        </is>
      </c>
      <c r="F65" s="0" t="inlineStr">
        <is>
          <t>'705131011016</t>
        </is>
      </c>
      <c r="G65" s="0" t="inlineStr">
        <is>
          <t>WOMENS</t>
        </is>
      </c>
      <c r="H65" s="0" t="inlineStr">
        <is>
          <t>WOMEN:56CM</t>
        </is>
      </c>
      <c r="I65" s="0">
        <v>24.99</v>
      </c>
      <c r="J65" s="0">
        <v>33</v>
      </c>
    </row>
    <row r="66" spans="1:10" customHeight="0">
      <c r="A66" s="0">
        <f>HYPERLINK("https://dl.dropboxusercontent.com/scl/fi/mqm9qfr1p5zf2vv4h7dpo/130748-f.jpg?rlkey=idww376g95jlm42dh7fnnxyue&amp;dl=0","Click to download Image")</f>
      </c>
      <c r="B66" s="0">
        <f>HYPERLINK("https://dl.dropboxusercontent.com/scl/fi/bjtsi7cfi45oy3xx2z427/womens-hoodie-and-sweatshirt-size-chartsrevel.jpg?rlkey=p7ghgry5zxk8cm6myh0n7mk10&amp;dl=0","Click to download SizeChart")</f>
      </c>
      <c r="C66" s="0" t="inlineStr">
        <is>
          <t>Revel Women's Hoodie</t>
        </is>
      </c>
      <c r="D66" s="0" t="inlineStr">
        <is>
          <t>'130748</t>
        </is>
      </c>
      <c r="E66" s="0" t="inlineStr">
        <is>
          <t>KSU REVEL W LG:130748A-S</t>
        </is>
      </c>
      <c r="F66" s="0" t="inlineStr">
        <is>
          <t>'805130748040</t>
        </is>
      </c>
      <c r="G66" s="0" t="inlineStr">
        <is>
          <t>WOMENS</t>
        </is>
      </c>
      <c r="H66" s="0" t="inlineStr">
        <is>
          <t>S</t>
        </is>
      </c>
      <c r="I66" s="0">
        <v>59.99</v>
      </c>
      <c r="J66" s="0">
        <v>7</v>
      </c>
    </row>
    <row r="67" spans="1:10" customHeight="0">
      <c r="A67" s="0">
        <f>HYPERLINK("https://dl.dropboxusercontent.com/scl/fi/mqm9qfr1p5zf2vv4h7dpo/130748-f.jpg?rlkey=idww376g95jlm42dh7fnnxyue&amp;dl=0","Click to download Image")</f>
      </c>
      <c r="B67" s="0">
        <f>HYPERLINK("https://dl.dropboxusercontent.com/scl/fi/bjtsi7cfi45oy3xx2z427/womens-hoodie-and-sweatshirt-size-chartsrevel.jpg?rlkey=p7ghgry5zxk8cm6myh0n7mk10&amp;dl=0","Click to download SizeChart")</f>
      </c>
      <c r="C67" s="0" t="inlineStr">
        <is>
          <t>Revel Women's Hoodie</t>
        </is>
      </c>
      <c r="D67" s="0" t="inlineStr">
        <is>
          <t>'130748</t>
        </is>
      </c>
      <c r="E67" s="0" t="inlineStr">
        <is>
          <t>KSU REVEL W LG:130748B-M</t>
        </is>
      </c>
      <c r="F67" s="0" t="inlineStr">
        <is>
          <t>'805130748057</t>
        </is>
      </c>
      <c r="G67" s="0" t="inlineStr">
        <is>
          <t>WOMENS</t>
        </is>
      </c>
      <c r="H67" s="0" t="inlineStr">
        <is>
          <t>M</t>
        </is>
      </c>
      <c r="I67" s="0">
        <v>59.99</v>
      </c>
      <c r="J67" s="0">
        <v>16</v>
      </c>
    </row>
    <row r="68" spans="1:10" customHeight="0">
      <c r="A68" s="0">
        <f>HYPERLINK("https://dl.dropboxusercontent.com/scl/fi/mqm9qfr1p5zf2vv4h7dpo/130748-f.jpg?rlkey=idww376g95jlm42dh7fnnxyue&amp;dl=0","Click to download Image")</f>
      </c>
      <c r="B68" s="0">
        <f>HYPERLINK("https://dl.dropboxusercontent.com/scl/fi/bjtsi7cfi45oy3xx2z427/womens-hoodie-and-sweatshirt-size-chartsrevel.jpg?rlkey=p7ghgry5zxk8cm6myh0n7mk10&amp;dl=0","Click to download SizeChart")</f>
      </c>
      <c r="C68" s="0" t="inlineStr">
        <is>
          <t>Revel Women's Hoodie</t>
        </is>
      </c>
      <c r="D68" s="0" t="inlineStr">
        <is>
          <t>'130748</t>
        </is>
      </c>
      <c r="E68" s="0" t="inlineStr">
        <is>
          <t>KSU REVEL W LG:130748C-L</t>
        </is>
      </c>
      <c r="F68" s="0" t="inlineStr">
        <is>
          <t>'805130748064</t>
        </is>
      </c>
      <c r="G68" s="0" t="inlineStr">
        <is>
          <t>WOMENS</t>
        </is>
      </c>
      <c r="H68" s="0" t="inlineStr">
        <is>
          <t>L</t>
        </is>
      </c>
      <c r="I68" s="0">
        <v>59.99</v>
      </c>
      <c r="J68" s="0">
        <v>16</v>
      </c>
    </row>
    <row r="69" spans="1:10" customHeight="0">
      <c r="A69" s="0">
        <f>HYPERLINK("https://dl.dropboxusercontent.com/scl/fi/mqm9qfr1p5zf2vv4h7dpo/130748-f.jpg?rlkey=idww376g95jlm42dh7fnnxyue&amp;dl=0","Click to download Image")</f>
      </c>
      <c r="B69" s="0">
        <f>HYPERLINK("https://dl.dropboxusercontent.com/scl/fi/bjtsi7cfi45oy3xx2z427/womens-hoodie-and-sweatshirt-size-chartsrevel.jpg?rlkey=p7ghgry5zxk8cm6myh0n7mk10&amp;dl=0","Click to download SizeChart")</f>
      </c>
      <c r="C69" s="0" t="inlineStr">
        <is>
          <t>Revel Women's Hoodie</t>
        </is>
      </c>
      <c r="D69" s="0" t="inlineStr">
        <is>
          <t>'130748</t>
        </is>
      </c>
      <c r="E69" s="0" t="inlineStr">
        <is>
          <t>KSU REVEL W LG:130748D-XL</t>
        </is>
      </c>
      <c r="F69" s="0" t="inlineStr">
        <is>
          <t>'805130748071</t>
        </is>
      </c>
      <c r="G69" s="0" t="inlineStr">
        <is>
          <t>WOMENS</t>
        </is>
      </c>
      <c r="H69" s="0" t="inlineStr">
        <is>
          <t>XL</t>
        </is>
      </c>
      <c r="I69" s="0">
        <v>59.99</v>
      </c>
      <c r="J69" s="0">
        <v>8</v>
      </c>
    </row>
    <row r="70" spans="1:10" customHeight="0">
      <c r="A70" s="0">
        <f>HYPERLINK("https://dl.dropboxusercontent.com/scl/fi/mqm9qfr1p5zf2vv4h7dpo/130748-f.jpg?rlkey=idww376g95jlm42dh7fnnxyue&amp;dl=0","Click to download Image")</f>
      </c>
      <c r="B70" s="0">
        <f>HYPERLINK("https://dl.dropboxusercontent.com/scl/fi/bjtsi7cfi45oy3xx2z427/womens-hoodie-and-sweatshirt-size-chartsrevel.jpg?rlkey=p7ghgry5zxk8cm6myh0n7mk10&amp;dl=0","Click to download SizeChart")</f>
      </c>
      <c r="C70" s="0" t="inlineStr">
        <is>
          <t>Revel Women's Hoodie</t>
        </is>
      </c>
      <c r="D70" s="0" t="inlineStr">
        <is>
          <t>'130748</t>
        </is>
      </c>
      <c r="E70" s="0" t="inlineStr">
        <is>
          <t>KSU REVEL W LG:130748E-2XL</t>
        </is>
      </c>
      <c r="F70" s="0" t="inlineStr">
        <is>
          <t>'805130748088</t>
        </is>
      </c>
      <c r="G70" s="0" t="inlineStr">
        <is>
          <t>WOMENS</t>
        </is>
      </c>
      <c r="H70" s="0" t="inlineStr">
        <is>
          <t>2XL</t>
        </is>
      </c>
      <c r="I70" s="0">
        <v>59.99</v>
      </c>
      <c r="J70" s="0">
        <v>4</v>
      </c>
    </row>
    <row r="71" spans="1:10" customHeight="0">
      <c r="A71" s="0">
        <f>HYPERLINK("https://dl.dropboxusercontent.com/scl/fi/mqm9qfr1p5zf2vv4h7dpo/130748-f.jpg?rlkey=idww376g95jlm42dh7fnnxyue&amp;dl=0","Click to download Image")</f>
      </c>
      <c r="B71" s="0">
        <f>HYPERLINK("https://dl.dropboxusercontent.com/scl/fi/bjtsi7cfi45oy3xx2z427/womens-hoodie-and-sweatshirt-size-chartsrevel.jpg?rlkey=p7ghgry5zxk8cm6myh0n7mk10&amp;dl=0","Click to download SizeChart")</f>
      </c>
      <c r="C71" s="0" t="inlineStr">
        <is>
          <t>Revel Women's Hoodie</t>
        </is>
      </c>
      <c r="D71" s="0" t="inlineStr">
        <is>
          <t>'130748</t>
        </is>
      </c>
      <c r="E71" s="0" t="inlineStr">
        <is>
          <t>KSU REVEL W LG:130748F-3XL</t>
        </is>
      </c>
      <c r="F71" s="0" t="inlineStr">
        <is>
          <t>'805130748095</t>
        </is>
      </c>
      <c r="G71" s="0" t="inlineStr">
        <is>
          <t>WOMENS</t>
        </is>
      </c>
      <c r="H71" s="0" t="inlineStr">
        <is>
          <t>3XL</t>
        </is>
      </c>
      <c r="I71" s="0">
        <v>59.99</v>
      </c>
      <c r="J71" s="0">
        <v>2</v>
      </c>
    </row>
    <row r="72" spans="1:10" customHeight="0">
      <c r="A72" s="0">
        <f>HYPERLINK("https://dl.dropboxusercontent.com/scl/fi/mqm9qfr1p5zf2vv4h7dpo/130748-f.jpg?rlkey=idww376g95jlm42dh7fnnxyue&amp;dl=0","Click to download Image")</f>
      </c>
      <c r="B72" s="0">
        <f>HYPERLINK("https://dl.dropboxusercontent.com/scl/fi/bjtsi7cfi45oy3xx2z427/womens-hoodie-and-sweatshirt-size-chartsrevel.jpg?rlkey=p7ghgry5zxk8cm6myh0n7mk10&amp;dl=0","Click to download SizeChart")</f>
      </c>
      <c r="C72" s="0" t="inlineStr">
        <is>
          <t>Revel Women's Hoodie</t>
        </is>
      </c>
      <c r="D72" s="0" t="inlineStr">
        <is>
          <t>'130748</t>
        </is>
      </c>
      <c r="E72" s="0" t="inlineStr">
        <is>
          <t>KSU REVEL W LG 12PK:130748Z-12PK</t>
        </is>
      </c>
      <c r="F72" s="0" t="inlineStr">
        <is>
          <t>'805130748996</t>
        </is>
      </c>
      <c r="G72" s="0" t="inlineStr">
        <is>
          <t>WOMENS</t>
        </is>
      </c>
      <c r="H72" s="0" t="inlineStr">
        <is>
          <t>12 PACK</t>
        </is>
      </c>
      <c r="I72" s="0">
        <v>576</v>
      </c>
      <c r="J72" s="0">
        <v>0</v>
      </c>
    </row>
    <row r="73" spans="1:10" customHeight="0">
      <c r="A73" s="0">
        <f>HYPERLINK("https://dl.dropboxusercontent.com/scl/fi/lhmce8wadqa7a5ssriodz/130996-af.jpg?rlkey=nj1kdyspx9d5f7f0feddnd5ch&amp;dl=0","Click to download Image")</f>
      </c>
      <c r="C73" s="0" t="inlineStr">
        <is>
          <t>Rosalind Women's Cap</t>
        </is>
      </c>
      <c r="D73" s="0" t="inlineStr">
        <is>
          <t>'130996</t>
        </is>
      </c>
      <c r="E73" s="0" t="inlineStr">
        <is>
          <t>KSU ROSALI A PE:130996</t>
        </is>
      </c>
      <c r="F73" s="0" t="inlineStr">
        <is>
          <t>'705130996017</t>
        </is>
      </c>
      <c r="G73" s="0" t="inlineStr">
        <is>
          <t>WOMENS</t>
        </is>
      </c>
      <c r="H73" s="0" t="inlineStr">
        <is>
          <t>WOMEN:56CM</t>
        </is>
      </c>
      <c r="I73" s="0">
        <v>24</v>
      </c>
      <c r="J73" s="0">
        <v>24</v>
      </c>
    </row>
    <row r="74" spans="1:10" customHeight="0">
      <c r="A74" s="0">
        <f>HYPERLINK("https://dl.dropboxusercontent.com/scl/fi/qszv5mgo29lorw3ui97fh/129948-ff.jpg?rlkey=3ht0xinyzvqkf7v2h3oxnupno&amp;dl=0","Click to download Image")</f>
      </c>
      <c r="C74" s="0" t="inlineStr">
        <is>
          <t>Owens Men's Beanie</t>
        </is>
      </c>
      <c r="D74" s="0" t="inlineStr">
        <is>
          <t>'129948</t>
        </is>
      </c>
      <c r="E74" s="0" t="inlineStr">
        <is>
          <t>KSU OWENS M GY:129948</t>
        </is>
      </c>
      <c r="F74" s="0" t="inlineStr">
        <is>
          <t>'705129948010</t>
        </is>
      </c>
      <c r="G74" s="0" t="inlineStr">
        <is>
          <t>MENS</t>
        </is>
      </c>
      <c r="H74" s="0" t="inlineStr">
        <is>
          <t>ADULT</t>
        </is>
      </c>
      <c r="I74" s="0">
        <v>24.99</v>
      </c>
      <c r="J74" s="0">
        <v>67</v>
      </c>
    </row>
    <row r="75" spans="1:10" customHeight="0">
      <c r="A75" s="0">
        <f>HYPERLINK("https://dl.dropboxusercontent.com/scl/fi/to4b0zbaxwmuflqivlljk/ksu.jpg?rlkey=gr0yeh16i5iwf0uh3py5zmwmu&amp;dl=0","Click to download Image")</f>
      </c>
      <c r="B75" s="0">
        <f>HYPERLINK("https://dl.dropboxusercontent.com/scl/fi/mt77eellmtb0n3vhan301/mens-pullover-size-chartsmiro.jpg?rlkey=qxkv1k8xo8g507rhtfblhqj97&amp;dl=0","Click to download SizeChart")</f>
      </c>
      <c r="C75" s="0" t="inlineStr">
        <is>
          <t>Miro Men's Pullover</t>
        </is>
      </c>
      <c r="D75" s="0" t="inlineStr">
        <is>
          <t>'130563</t>
        </is>
      </c>
      <c r="E75" s="0" t="inlineStr">
        <is>
          <t>KSU MIRO M PE:130563A-S</t>
        </is>
      </c>
      <c r="F75" s="0" t="inlineStr">
        <is>
          <t>'805130563049</t>
        </is>
      </c>
      <c r="G75" s="0" t="inlineStr">
        <is>
          <t>MENS</t>
        </is>
      </c>
      <c r="H75" s="0" t="inlineStr">
        <is>
          <t>S</t>
        </is>
      </c>
      <c r="I75" s="0">
        <v>59.99</v>
      </c>
      <c r="J75" s="0">
        <v>4</v>
      </c>
    </row>
    <row r="76" spans="1:10" customHeight="0">
      <c r="A76" s="0">
        <f>HYPERLINK("https://dl.dropboxusercontent.com/scl/fi/to4b0zbaxwmuflqivlljk/ksu.jpg?rlkey=gr0yeh16i5iwf0uh3py5zmwmu&amp;dl=0","Click to download Image")</f>
      </c>
      <c r="B76" s="0">
        <f>HYPERLINK("https://dl.dropboxusercontent.com/scl/fi/mt77eellmtb0n3vhan301/mens-pullover-size-chartsmiro.jpg?rlkey=qxkv1k8xo8g507rhtfblhqj97&amp;dl=0","Click to download SizeChart")</f>
      </c>
      <c r="C76" s="0" t="inlineStr">
        <is>
          <t>Miro Men's Pullover</t>
        </is>
      </c>
      <c r="D76" s="0" t="inlineStr">
        <is>
          <t>'130563</t>
        </is>
      </c>
      <c r="E76" s="0" t="inlineStr">
        <is>
          <t>KSU MIRO M PE:130563B-M</t>
        </is>
      </c>
      <c r="F76" s="0" t="inlineStr">
        <is>
          <t>'805130563056</t>
        </is>
      </c>
      <c r="G76" s="0" t="inlineStr">
        <is>
          <t>MENS</t>
        </is>
      </c>
      <c r="H76" s="0" t="inlineStr">
        <is>
          <t>M</t>
        </is>
      </c>
      <c r="I76" s="0">
        <v>59.99</v>
      </c>
      <c r="J76" s="0">
        <v>8</v>
      </c>
    </row>
    <row r="77" spans="1:10" customHeight="0">
      <c r="A77" s="0">
        <f>HYPERLINK("https://dl.dropboxusercontent.com/scl/fi/to4b0zbaxwmuflqivlljk/ksu.jpg?rlkey=gr0yeh16i5iwf0uh3py5zmwmu&amp;dl=0","Click to download Image")</f>
      </c>
      <c r="B77" s="0">
        <f>HYPERLINK("https://dl.dropboxusercontent.com/scl/fi/mt77eellmtb0n3vhan301/mens-pullover-size-chartsmiro.jpg?rlkey=qxkv1k8xo8g507rhtfblhqj97&amp;dl=0","Click to download SizeChart")</f>
      </c>
      <c r="C77" s="0" t="inlineStr">
        <is>
          <t>Miro Men's Pullover</t>
        </is>
      </c>
      <c r="D77" s="0" t="inlineStr">
        <is>
          <t>'130563</t>
        </is>
      </c>
      <c r="E77" s="0" t="inlineStr">
        <is>
          <t>KSU MIRO M PE:130563C-L</t>
        </is>
      </c>
      <c r="F77" s="0" t="inlineStr">
        <is>
          <t>'805130563063</t>
        </is>
      </c>
      <c r="G77" s="0" t="inlineStr">
        <is>
          <t>MENS</t>
        </is>
      </c>
      <c r="H77" s="0" t="inlineStr">
        <is>
          <t>L</t>
        </is>
      </c>
      <c r="I77" s="0">
        <v>59.99</v>
      </c>
      <c r="J77" s="0">
        <v>11</v>
      </c>
    </row>
    <row r="78" spans="1:10" customHeight="0">
      <c r="A78" s="0">
        <f>HYPERLINK("https://dl.dropboxusercontent.com/scl/fi/to4b0zbaxwmuflqivlljk/ksu.jpg?rlkey=gr0yeh16i5iwf0uh3py5zmwmu&amp;dl=0","Click to download Image")</f>
      </c>
      <c r="B78" s="0">
        <f>HYPERLINK("https://dl.dropboxusercontent.com/scl/fi/mt77eellmtb0n3vhan301/mens-pullover-size-chartsmiro.jpg?rlkey=qxkv1k8xo8g507rhtfblhqj97&amp;dl=0","Click to download SizeChart")</f>
      </c>
      <c r="C78" s="0" t="inlineStr">
        <is>
          <t>Miro Men's Pullover</t>
        </is>
      </c>
      <c r="D78" s="0" t="inlineStr">
        <is>
          <t>'130563</t>
        </is>
      </c>
      <c r="E78" s="0" t="inlineStr">
        <is>
          <t>KSU MIRO M PE:130563D-XL</t>
        </is>
      </c>
      <c r="F78" s="0" t="inlineStr">
        <is>
          <t>'805130563070</t>
        </is>
      </c>
      <c r="G78" s="0" t="inlineStr">
        <is>
          <t>MENS</t>
        </is>
      </c>
      <c r="H78" s="0" t="inlineStr">
        <is>
          <t>XL</t>
        </is>
      </c>
      <c r="I78" s="0">
        <v>59.99</v>
      </c>
      <c r="J78" s="0">
        <v>10</v>
      </c>
    </row>
    <row r="79" spans="1:10" customHeight="0">
      <c r="A79" s="0">
        <f>HYPERLINK("https://dl.dropboxusercontent.com/scl/fi/to4b0zbaxwmuflqivlljk/ksu.jpg?rlkey=gr0yeh16i5iwf0uh3py5zmwmu&amp;dl=0","Click to download Image")</f>
      </c>
      <c r="B79" s="0">
        <f>HYPERLINK("https://dl.dropboxusercontent.com/scl/fi/mt77eellmtb0n3vhan301/mens-pullover-size-chartsmiro.jpg?rlkey=qxkv1k8xo8g507rhtfblhqj97&amp;dl=0","Click to download SizeChart")</f>
      </c>
      <c r="C79" s="0" t="inlineStr">
        <is>
          <t>Miro Men's Pullover</t>
        </is>
      </c>
      <c r="D79" s="0" t="inlineStr">
        <is>
          <t>'130563</t>
        </is>
      </c>
      <c r="E79" s="0" t="inlineStr">
        <is>
          <t>KSU MIRO M PE:130563E-2XL</t>
        </is>
      </c>
      <c r="F79" s="0" t="inlineStr">
        <is>
          <t>'805130563087</t>
        </is>
      </c>
      <c r="G79" s="0" t="inlineStr">
        <is>
          <t>MENS</t>
        </is>
      </c>
      <c r="H79" s="0" t="inlineStr">
        <is>
          <t>2XL</t>
        </is>
      </c>
      <c r="I79" s="0">
        <v>59.99</v>
      </c>
      <c r="J79" s="0">
        <v>7</v>
      </c>
    </row>
    <row r="80" spans="1:10" customHeight="0">
      <c r="A80" s="0">
        <f>HYPERLINK("https://dl.dropboxusercontent.com/scl/fi/to4b0zbaxwmuflqivlljk/ksu.jpg?rlkey=gr0yeh16i5iwf0uh3py5zmwmu&amp;dl=0","Click to download Image")</f>
      </c>
      <c r="B80" s="0">
        <f>HYPERLINK("https://dl.dropboxusercontent.com/scl/fi/mt77eellmtb0n3vhan301/mens-pullover-size-chartsmiro.jpg?rlkey=qxkv1k8xo8g507rhtfblhqj97&amp;dl=0","Click to download SizeChart")</f>
      </c>
      <c r="C80" s="0" t="inlineStr">
        <is>
          <t>Miro Men's Pullover</t>
        </is>
      </c>
      <c r="D80" s="0" t="inlineStr">
        <is>
          <t>'130563</t>
        </is>
      </c>
      <c r="E80" s="0" t="inlineStr">
        <is>
          <t>KSU MIRO M PE:130563F-3XL</t>
        </is>
      </c>
      <c r="F80" s="0" t="inlineStr">
        <is>
          <t>'805130563094</t>
        </is>
      </c>
      <c r="G80" s="0" t="inlineStr">
        <is>
          <t>MENS</t>
        </is>
      </c>
      <c r="H80" s="0" t="inlineStr">
        <is>
          <t>3XL</t>
        </is>
      </c>
      <c r="I80" s="0">
        <v>59.99</v>
      </c>
      <c r="J80" s="0">
        <v>4</v>
      </c>
    </row>
    <row r="81" spans="1:10" customHeight="0">
      <c r="A81" s="0">
        <f>HYPERLINK("https://dl.dropboxusercontent.com/scl/fi/to4b0zbaxwmuflqivlljk/ksu.jpg?rlkey=gr0yeh16i5iwf0uh3py5zmwmu&amp;dl=0","Click to download Image")</f>
      </c>
      <c r="B81" s="0">
        <f>HYPERLINK("https://dl.dropboxusercontent.com/scl/fi/mt77eellmtb0n3vhan301/mens-pullover-size-chartsmiro.jpg?rlkey=qxkv1k8xo8g507rhtfblhqj97&amp;dl=0","Click to download SizeChart")</f>
      </c>
      <c r="C81" s="0" t="inlineStr">
        <is>
          <t>Miro Men's Pullover</t>
        </is>
      </c>
      <c r="D81" s="0" t="inlineStr">
        <is>
          <t>'130563</t>
        </is>
      </c>
      <c r="E81" s="0" t="inlineStr">
        <is>
          <t>KSU MIRO M PE 12PK:130563Z-12PK</t>
        </is>
      </c>
      <c r="F81" s="0" t="inlineStr">
        <is>
          <t>'805130563995</t>
        </is>
      </c>
      <c r="G81" s="0" t="inlineStr">
        <is>
          <t>MENS</t>
        </is>
      </c>
      <c r="H81" s="0" t="inlineStr">
        <is>
          <t>12 PACK</t>
        </is>
      </c>
      <c r="I81" s="0">
        <v>582</v>
      </c>
      <c r="J81" s="0">
        <v>0</v>
      </c>
    </row>
    <row r="82" spans="1:10" customHeight="0">
      <c r="A82" s="0">
        <f>HYPERLINK("https://dl.dropboxusercontent.com/scl/fi/hpmr3ikojmk7f6d97zrah/lottie-129773-f.jpg?rlkey=n4pcl6945pp6i41vb3n5cnpyz&amp;dl=0","Click to download Image")</f>
      </c>
      <c r="C82" s="0" t="inlineStr">
        <is>
          <t>Lottie Women's Beanie</t>
        </is>
      </c>
      <c r="D82" s="0" t="inlineStr">
        <is>
          <t>'129773</t>
        </is>
      </c>
      <c r="E82" s="0" t="inlineStr">
        <is>
          <t>KSU LOTTIE W PE:129773</t>
        </is>
      </c>
      <c r="F82" s="0" t="inlineStr">
        <is>
          <t>'705129773018</t>
        </is>
      </c>
      <c r="G82" s="0" t="inlineStr">
        <is>
          <t>WOMENS</t>
        </is>
      </c>
      <c r="H82" s="0" t="inlineStr">
        <is>
          <t>WOMENS</t>
        </is>
      </c>
      <c r="I82" s="0">
        <v>29.99</v>
      </c>
      <c r="J82" s="0">
        <v>41</v>
      </c>
    </row>
    <row r="83" spans="1:10" customHeight="0">
      <c r="A83" s="0">
        <f>HYPERLINK("https://dl.dropboxusercontent.com/scl/fi/w5loi20tnxp0glu2or5m2/desmond-130937-af.jpg?rlkey=qbmhiax0d1171jncs4q0tzxg5&amp;dl=0","Click to download Image")</f>
      </c>
      <c r="C83" s="0" t="inlineStr">
        <is>
          <t>Desmond Men's Cap</t>
        </is>
      </c>
      <c r="D83" s="0" t="inlineStr">
        <is>
          <t>'130937</t>
        </is>
      </c>
      <c r="E83" s="0" t="inlineStr">
        <is>
          <t>KSU DESMON A BK:130937</t>
        </is>
      </c>
      <c r="F83" s="0" t="inlineStr">
        <is>
          <t>'705130937003</t>
        </is>
      </c>
      <c r="G83" s="0" t="inlineStr">
        <is>
          <t>MENS</t>
        </is>
      </c>
      <c r="H83" s="0" t="inlineStr">
        <is>
          <t>STANDARD MENS</t>
        </is>
      </c>
      <c r="I83" s="0">
        <v>24.99</v>
      </c>
      <c r="J83" s="0">
        <v>59</v>
      </c>
    </row>
    <row r="84" spans="1:10" customHeight="0">
      <c r="A84" s="0">
        <f>HYPERLINK("https://dl.dropboxusercontent.com/scl/fi/6umy9a9vo57ks4mt86v8g/emmett-130945-af.jpg?rlkey=su30xyidugftsp62ve7gtypog&amp;dl=0","Click to download Image")</f>
      </c>
      <c r="C84" s="0" t="inlineStr">
        <is>
          <t>Emmett Men's Cap</t>
        </is>
      </c>
      <c r="D84" s="0" t="inlineStr">
        <is>
          <t>'130945</t>
        </is>
      </c>
      <c r="E84" s="0" t="inlineStr">
        <is>
          <t>KSU EMMETT A PE:130945</t>
        </is>
      </c>
      <c r="F84" s="0" t="inlineStr">
        <is>
          <t>'705130945008</t>
        </is>
      </c>
      <c r="G84" s="0" t="inlineStr">
        <is>
          <t>MENS</t>
        </is>
      </c>
      <c r="H84" s="0" t="inlineStr">
        <is>
          <t>STANDARD:58CM</t>
        </is>
      </c>
      <c r="I84" s="0">
        <v>24.99</v>
      </c>
      <c r="J84" s="0">
        <v>71</v>
      </c>
    </row>
    <row r="85" spans="1:10" customHeight="0">
      <c r="A85" s="0">
        <f>HYPERLINK("https://dl.dropboxusercontent.com/scl/fi/1dzfpjk1dtrig2ziu6mkg/tackle-151401-tn.jpg?rlkey=8vdn5ncv5p0znuqqtjs54toln&amp;dl=0","Click to download Image")</f>
      </c>
      <c r="C85" s="0" t="inlineStr">
        <is>
          <t>Tackle Infant Bodysuit</t>
        </is>
      </c>
      <c r="D85" s="0" t="inlineStr">
        <is>
          <t>'151401</t>
        </is>
      </c>
      <c r="E85" s="0" t="inlineStr">
        <is>
          <t>KSU TACKLE I PE:151401A-0-3M</t>
        </is>
      </c>
      <c r="F85" s="0" t="inlineStr">
        <is>
          <t>'805151401009</t>
        </is>
      </c>
      <c r="G85" s="0" t="inlineStr">
        <is>
          <t>INFANT</t>
        </is>
      </c>
      <c r="H85" s="0" t="inlineStr">
        <is>
          <t>0-3M</t>
        </is>
      </c>
      <c r="I85" s="0">
        <v>24.99</v>
      </c>
      <c r="J85" s="0">
        <v>0</v>
      </c>
    </row>
    <row r="86" spans="1:10" customHeight="0">
      <c r="A86" s="0">
        <f>HYPERLINK("https://dl.dropboxusercontent.com/scl/fi/1dzfpjk1dtrig2ziu6mkg/tackle-151401-tn.jpg?rlkey=8vdn5ncv5p0znuqqtjs54toln&amp;dl=0","Click to download Image")</f>
      </c>
      <c r="C86" s="0" t="inlineStr">
        <is>
          <t>Tackle Infant Bodysuit</t>
        </is>
      </c>
      <c r="D86" s="0" t="inlineStr">
        <is>
          <t>'151401</t>
        </is>
      </c>
      <c r="E86" s="0" t="inlineStr">
        <is>
          <t>KSU TACKLE I PE:151401B-3-6M</t>
        </is>
      </c>
      <c r="F86" s="0" t="inlineStr">
        <is>
          <t>'805151401016</t>
        </is>
      </c>
      <c r="G86" s="0" t="inlineStr">
        <is>
          <t>INFANT</t>
        </is>
      </c>
      <c r="H86" s="0" t="inlineStr">
        <is>
          <t>3-6M</t>
        </is>
      </c>
      <c r="I86" s="0">
        <v>24.99</v>
      </c>
      <c r="J86" s="0">
        <v>0</v>
      </c>
    </row>
    <row r="87" spans="1:10" customHeight="0">
      <c r="A87" s="0">
        <f>HYPERLINK("https://dl.dropboxusercontent.com/scl/fi/1dzfpjk1dtrig2ziu6mkg/tackle-151401-tn.jpg?rlkey=8vdn5ncv5p0znuqqtjs54toln&amp;dl=0","Click to download Image")</f>
      </c>
      <c r="C87" s="0" t="inlineStr">
        <is>
          <t>Tackle Infant Bodysuit</t>
        </is>
      </c>
      <c r="D87" s="0" t="inlineStr">
        <is>
          <t>'151401</t>
        </is>
      </c>
      <c r="E87" s="0" t="inlineStr">
        <is>
          <t>KSU TACKLE I PE:151401C-6-9M</t>
        </is>
      </c>
      <c r="F87" s="0" t="inlineStr">
        <is>
          <t>'805151401023</t>
        </is>
      </c>
      <c r="G87" s="0" t="inlineStr">
        <is>
          <t>INFANT</t>
        </is>
      </c>
      <c r="H87" s="0" t="inlineStr">
        <is>
          <t>6-9M</t>
        </is>
      </c>
      <c r="I87" s="0">
        <v>24.99</v>
      </c>
      <c r="J87" s="0">
        <v>-1</v>
      </c>
    </row>
    <row r="88" spans="1:10" customHeight="0">
      <c r="A88" s="0">
        <f>HYPERLINK("https://dl.dropboxusercontent.com/scl/fi/1dzfpjk1dtrig2ziu6mkg/tackle-151401-tn.jpg?rlkey=8vdn5ncv5p0znuqqtjs54toln&amp;dl=0","Click to download Image")</f>
      </c>
      <c r="C88" s="0" t="inlineStr">
        <is>
          <t>Tackle Infant Bodysuit</t>
        </is>
      </c>
      <c r="D88" s="0" t="inlineStr">
        <is>
          <t>'151401</t>
        </is>
      </c>
      <c r="E88" s="0" t="inlineStr">
        <is>
          <t>KSU TACKLE I PE:151401F-12M</t>
        </is>
      </c>
      <c r="F88" s="0" t="inlineStr">
        <is>
          <t>'805151401030</t>
        </is>
      </c>
      <c r="G88" s="0" t="inlineStr">
        <is>
          <t>INFANT</t>
        </is>
      </c>
      <c r="H88" s="0" t="inlineStr">
        <is>
          <t>12M</t>
        </is>
      </c>
      <c r="I88" s="0">
        <v>24.99</v>
      </c>
      <c r="J88" s="0">
        <v>6</v>
      </c>
    </row>
    <row r="89" spans="1:10" customHeight="0">
      <c r="A89" s="0">
        <f>HYPERLINK("https://dl.dropboxusercontent.com/scl/fi/1dzfpjk1dtrig2ziu6mkg/tackle-151401-tn.jpg?rlkey=8vdn5ncv5p0znuqqtjs54toln&amp;dl=0","Click to download Image")</f>
      </c>
      <c r="C89" s="0" t="inlineStr">
        <is>
          <t>Tackle Infant Bodysuit</t>
        </is>
      </c>
      <c r="D89" s="0" t="inlineStr">
        <is>
          <t>'151401</t>
        </is>
      </c>
      <c r="E89" s="0" t="inlineStr">
        <is>
          <t>KSU TACKLE I PE:151401Z-12PK</t>
        </is>
      </c>
      <c r="F89" s="0" t="inlineStr">
        <is>
          <t>'805151401979</t>
        </is>
      </c>
      <c r="G89" s="0" t="inlineStr">
        <is>
          <t>INFANT</t>
        </is>
      </c>
      <c r="H89" s="0" t="inlineStr">
        <is>
          <t>12 PACK</t>
        </is>
      </c>
      <c r="I89" s="0">
        <v>240</v>
      </c>
      <c r="J89" s="0">
        <v>0</v>
      </c>
    </row>
    <row r="90" spans="1:10" customHeight="0">
      <c r="A90" s="0">
        <f>HYPERLINK("https://dl.dropboxusercontent.com/scl/fi/7yx242dq8456s30tqjxjh/hali-151000-tn.jpg?rlkey=628nybvvcc0oaz5krymq59qgv&amp;dl=0","Click to download Image")</f>
      </c>
      <c r="C90" s="0" t="inlineStr">
        <is>
          <t>Hali Infant Bodysuit</t>
        </is>
      </c>
      <c r="D90" s="0" t="inlineStr">
        <is>
          <t>'151000</t>
        </is>
      </c>
      <c r="E90" s="0" t="inlineStr">
        <is>
          <t>KSU HALI I PE:151000A-0-3M</t>
        </is>
      </c>
      <c r="F90" s="0" t="inlineStr">
        <is>
          <t>'805151000004</t>
        </is>
      </c>
      <c r="G90" s="0" t="inlineStr">
        <is>
          <t>INFANT</t>
        </is>
      </c>
      <c r="H90" s="0" t="inlineStr">
        <is>
          <t>0-3M</t>
        </is>
      </c>
      <c r="I90" s="0">
        <v>24.99</v>
      </c>
      <c r="J90" s="0">
        <v>0</v>
      </c>
    </row>
    <row r="91" spans="1:10" customHeight="0">
      <c r="A91" s="0">
        <f>HYPERLINK("https://dl.dropboxusercontent.com/scl/fi/7yx242dq8456s30tqjxjh/hali-151000-tn.jpg?rlkey=628nybvvcc0oaz5krymq59qgv&amp;dl=0","Click to download Image")</f>
      </c>
      <c r="C91" s="0" t="inlineStr">
        <is>
          <t>Hali Infant Bodysuit</t>
        </is>
      </c>
      <c r="D91" s="0" t="inlineStr">
        <is>
          <t>'151000</t>
        </is>
      </c>
      <c r="E91" s="0" t="inlineStr">
        <is>
          <t>KSU HALI I PE:151000B-3-6M</t>
        </is>
      </c>
      <c r="F91" s="0" t="inlineStr">
        <is>
          <t>'805151000011</t>
        </is>
      </c>
      <c r="G91" s="0" t="inlineStr">
        <is>
          <t>INFANT</t>
        </is>
      </c>
      <c r="H91" s="0" t="inlineStr">
        <is>
          <t>3-6M</t>
        </is>
      </c>
      <c r="I91" s="0">
        <v>24.99</v>
      </c>
      <c r="J91" s="0">
        <v>0</v>
      </c>
    </row>
    <row r="92" spans="1:10" customHeight="0">
      <c r="A92" s="0">
        <f>HYPERLINK("https://dl.dropboxusercontent.com/scl/fi/7yx242dq8456s30tqjxjh/hali-151000-tn.jpg?rlkey=628nybvvcc0oaz5krymq59qgv&amp;dl=0","Click to download Image")</f>
      </c>
      <c r="C92" s="0" t="inlineStr">
        <is>
          <t>Hali Infant Bodysuit</t>
        </is>
      </c>
      <c r="D92" s="0" t="inlineStr">
        <is>
          <t>'151000</t>
        </is>
      </c>
      <c r="E92" s="0" t="inlineStr">
        <is>
          <t>KSU HALI I PE:151000C-6-9M</t>
        </is>
      </c>
      <c r="F92" s="0" t="inlineStr">
        <is>
          <t>'805151000028</t>
        </is>
      </c>
      <c r="G92" s="0" t="inlineStr">
        <is>
          <t>INFANT</t>
        </is>
      </c>
      <c r="H92" s="0" t="inlineStr">
        <is>
          <t>6-9M</t>
        </is>
      </c>
      <c r="I92" s="0">
        <v>24.99</v>
      </c>
      <c r="J92" s="0">
        <v>0</v>
      </c>
    </row>
    <row r="93" spans="1:10" customHeight="0">
      <c r="A93" s="0">
        <f>HYPERLINK("https://dl.dropboxusercontent.com/scl/fi/7yx242dq8456s30tqjxjh/hali-151000-tn.jpg?rlkey=628nybvvcc0oaz5krymq59qgv&amp;dl=0","Click to download Image")</f>
      </c>
      <c r="C93" s="0" t="inlineStr">
        <is>
          <t>Hali Infant Bodysuit</t>
        </is>
      </c>
      <c r="D93" s="0" t="inlineStr">
        <is>
          <t>'151000</t>
        </is>
      </c>
      <c r="E93" s="0" t="inlineStr">
        <is>
          <t>KSU HALI I PE:151000F-12M</t>
        </is>
      </c>
      <c r="F93" s="0" t="inlineStr">
        <is>
          <t>'805151000035</t>
        </is>
      </c>
      <c r="G93" s="0" t="inlineStr">
        <is>
          <t>INFANT</t>
        </is>
      </c>
      <c r="H93" s="0" t="inlineStr">
        <is>
          <t>12M</t>
        </is>
      </c>
      <c r="I93" s="0">
        <v>24.99</v>
      </c>
      <c r="J93" s="0">
        <v>5</v>
      </c>
    </row>
    <row r="94" spans="1:10" customHeight="0">
      <c r="A94" s="0">
        <f>HYPERLINK("https://dl.dropboxusercontent.com/scl/fi/7yx242dq8456s30tqjxjh/hali-151000-tn.jpg?rlkey=628nybvvcc0oaz5krymq59qgv&amp;dl=0","Click to download Image")</f>
      </c>
      <c r="C94" s="0" t="inlineStr">
        <is>
          <t>Hali Infant Bodysuit</t>
        </is>
      </c>
      <c r="D94" s="0" t="inlineStr">
        <is>
          <t>'151000</t>
        </is>
      </c>
      <c r="E94" s="0" t="inlineStr">
        <is>
          <t>KSU HALI I PE:151000Z-12PK</t>
        </is>
      </c>
      <c r="F94" s="0" t="inlineStr">
        <is>
          <t>'805151000974</t>
        </is>
      </c>
      <c r="G94" s="0" t="inlineStr">
        <is>
          <t>INFANT</t>
        </is>
      </c>
      <c r="H94" s="0" t="inlineStr">
        <is>
          <t>12 PACK</t>
        </is>
      </c>
      <c r="I94" s="0">
        <v>240</v>
      </c>
      <c r="J94" s="0">
        <v>0</v>
      </c>
    </row>
    <row r="95" spans="1:10" customHeight="0">
      <c r="A95" s="0">
        <f>HYPERLINK("https://dl.dropboxusercontent.com/scl/fi/jwgfxz75s8dyvjudgz0z3/ahrens-130526-f.jpg?rlkey=df5irjnl90ak8qpq3zvgg33n7&amp;dl=0","Click to download Image")</f>
      </c>
      <c r="B95" s="0">
        <f>HYPERLINK("https://dl.dropboxusercontent.com/scl/fi/tenxmtcs4z3w7hlqdtfv7/mens-polo-size-chartsahrens.jpg?rlkey=lkiy1j8uduzhaxtv592u8p236&amp;dl=0","Click to download SizeChart")</f>
      </c>
      <c r="C95" s="0" t="inlineStr">
        <is>
          <t>Ahrens Men's Polo</t>
        </is>
      </c>
      <c r="D95" s="0" t="inlineStr">
        <is>
          <t>'130526</t>
        </is>
      </c>
      <c r="E95" s="0" t="inlineStr">
        <is>
          <t>KSU AHRENS M PE:130526A-S</t>
        </is>
      </c>
      <c r="F95" s="0" t="inlineStr">
        <is>
          <t>'805130526044</t>
        </is>
      </c>
      <c r="G95" s="0" t="inlineStr">
        <is>
          <t>MENS</t>
        </is>
      </c>
      <c r="H95" s="0" t="inlineStr">
        <is>
          <t>S</t>
        </is>
      </c>
      <c r="I95" s="0">
        <v>49.99</v>
      </c>
      <c r="J95" s="0">
        <v>3</v>
      </c>
    </row>
    <row r="96" spans="1:10" customHeight="0">
      <c r="A96" s="0">
        <f>HYPERLINK("https://dl.dropboxusercontent.com/scl/fi/jwgfxz75s8dyvjudgz0z3/ahrens-130526-f.jpg?rlkey=df5irjnl90ak8qpq3zvgg33n7&amp;dl=0","Click to download Image")</f>
      </c>
      <c r="B96" s="0">
        <f>HYPERLINK("https://dl.dropboxusercontent.com/scl/fi/tenxmtcs4z3w7hlqdtfv7/mens-polo-size-chartsahrens.jpg?rlkey=lkiy1j8uduzhaxtv592u8p236&amp;dl=0","Click to download SizeChart")</f>
      </c>
      <c r="C96" s="0" t="inlineStr">
        <is>
          <t>Ahrens Men's Polo</t>
        </is>
      </c>
      <c r="D96" s="0" t="inlineStr">
        <is>
          <t>'130526</t>
        </is>
      </c>
      <c r="E96" s="0" t="inlineStr">
        <is>
          <t>KSU AHRENS M PE:130526B-M</t>
        </is>
      </c>
      <c r="F96" s="0" t="inlineStr">
        <is>
          <t>'805130526051</t>
        </is>
      </c>
      <c r="G96" s="0" t="inlineStr">
        <is>
          <t>MENS</t>
        </is>
      </c>
      <c r="H96" s="0" t="inlineStr">
        <is>
          <t>M</t>
        </is>
      </c>
      <c r="I96" s="0">
        <v>49.99</v>
      </c>
      <c r="J96" s="0">
        <v>5</v>
      </c>
    </row>
    <row r="97" spans="1:10" customHeight="0">
      <c r="A97" s="0">
        <f>HYPERLINK("https://dl.dropboxusercontent.com/scl/fi/jwgfxz75s8dyvjudgz0z3/ahrens-130526-f.jpg?rlkey=df5irjnl90ak8qpq3zvgg33n7&amp;dl=0","Click to download Image")</f>
      </c>
      <c r="B97" s="0">
        <f>HYPERLINK("https://dl.dropboxusercontent.com/scl/fi/tenxmtcs4z3w7hlqdtfv7/mens-polo-size-chartsahrens.jpg?rlkey=lkiy1j8uduzhaxtv592u8p236&amp;dl=0","Click to download SizeChart")</f>
      </c>
      <c r="C97" s="0" t="inlineStr">
        <is>
          <t>Ahrens Men's Polo</t>
        </is>
      </c>
      <c r="D97" s="0" t="inlineStr">
        <is>
          <t>'130526</t>
        </is>
      </c>
      <c r="E97" s="0" t="inlineStr">
        <is>
          <t>KSU AHRENS M PE:130526C-L</t>
        </is>
      </c>
      <c r="F97" s="0" t="inlineStr">
        <is>
          <t>'805130526068</t>
        </is>
      </c>
      <c r="G97" s="0" t="inlineStr">
        <is>
          <t>MENS</t>
        </is>
      </c>
      <c r="H97" s="0" t="inlineStr">
        <is>
          <t>L</t>
        </is>
      </c>
      <c r="I97" s="0">
        <v>49.99</v>
      </c>
      <c r="J97" s="0">
        <v>6</v>
      </c>
    </row>
    <row r="98" spans="1:10" customHeight="0">
      <c r="A98" s="0">
        <f>HYPERLINK("https://dl.dropboxusercontent.com/scl/fi/jwgfxz75s8dyvjudgz0z3/ahrens-130526-f.jpg?rlkey=df5irjnl90ak8qpq3zvgg33n7&amp;dl=0","Click to download Image")</f>
      </c>
      <c r="B98" s="0">
        <f>HYPERLINK("https://dl.dropboxusercontent.com/scl/fi/tenxmtcs4z3w7hlqdtfv7/mens-polo-size-chartsahrens.jpg?rlkey=lkiy1j8uduzhaxtv592u8p236&amp;dl=0","Click to download SizeChart")</f>
      </c>
      <c r="C98" s="0" t="inlineStr">
        <is>
          <t>Ahrens Men's Polo</t>
        </is>
      </c>
      <c r="D98" s="0" t="inlineStr">
        <is>
          <t>'130526</t>
        </is>
      </c>
      <c r="E98" s="0" t="inlineStr">
        <is>
          <t>KSU AHRENS M PE:130526D-XL</t>
        </is>
      </c>
      <c r="F98" s="0" t="inlineStr">
        <is>
          <t>'805130526075</t>
        </is>
      </c>
      <c r="G98" s="0" t="inlineStr">
        <is>
          <t>MENS</t>
        </is>
      </c>
      <c r="H98" s="0" t="inlineStr">
        <is>
          <t>XL</t>
        </is>
      </c>
      <c r="I98" s="0">
        <v>49.99</v>
      </c>
      <c r="J98" s="0">
        <v>4</v>
      </c>
    </row>
    <row r="99" spans="1:10" customHeight="0">
      <c r="A99" s="0">
        <f>HYPERLINK("https://dl.dropboxusercontent.com/scl/fi/jwgfxz75s8dyvjudgz0z3/ahrens-130526-f.jpg?rlkey=df5irjnl90ak8qpq3zvgg33n7&amp;dl=0","Click to download Image")</f>
      </c>
      <c r="B99" s="0">
        <f>HYPERLINK("https://dl.dropboxusercontent.com/scl/fi/tenxmtcs4z3w7hlqdtfv7/mens-polo-size-chartsahrens.jpg?rlkey=lkiy1j8uduzhaxtv592u8p236&amp;dl=0","Click to download SizeChart")</f>
      </c>
      <c r="C99" s="0" t="inlineStr">
        <is>
          <t>Ahrens Men's Polo</t>
        </is>
      </c>
      <c r="D99" s="0" t="inlineStr">
        <is>
          <t>'130526</t>
        </is>
      </c>
      <c r="E99" s="0" t="inlineStr">
        <is>
          <t>KSU AHRENS M PE:130526E-2XL</t>
        </is>
      </c>
      <c r="F99" s="0" t="inlineStr">
        <is>
          <t>'805130526082</t>
        </is>
      </c>
      <c r="G99" s="0" t="inlineStr">
        <is>
          <t>MENS</t>
        </is>
      </c>
      <c r="H99" s="0" t="inlineStr">
        <is>
          <t>2XL</t>
        </is>
      </c>
      <c r="I99" s="0">
        <v>49.99</v>
      </c>
      <c r="J99" s="0">
        <v>7</v>
      </c>
    </row>
    <row r="100" spans="1:10" customHeight="0">
      <c r="A100" s="0">
        <f>HYPERLINK("https://dl.dropboxusercontent.com/scl/fi/jwgfxz75s8dyvjudgz0z3/ahrens-130526-f.jpg?rlkey=df5irjnl90ak8qpq3zvgg33n7&amp;dl=0","Click to download Image")</f>
      </c>
      <c r="B100" s="0">
        <f>HYPERLINK("https://dl.dropboxusercontent.com/scl/fi/tenxmtcs4z3w7hlqdtfv7/mens-polo-size-chartsahrens.jpg?rlkey=lkiy1j8uduzhaxtv592u8p236&amp;dl=0","Click to download SizeChart")</f>
      </c>
      <c r="C100" s="0" t="inlineStr">
        <is>
          <t>Ahrens Men's Polo</t>
        </is>
      </c>
      <c r="D100" s="0" t="inlineStr">
        <is>
          <t>'130526</t>
        </is>
      </c>
      <c r="E100" s="0" t="inlineStr">
        <is>
          <t>KSU AHRENS M PE:130526F-3XL</t>
        </is>
      </c>
      <c r="F100" s="0" t="inlineStr">
        <is>
          <t>'805130526099</t>
        </is>
      </c>
      <c r="G100" s="0" t="inlineStr">
        <is>
          <t>MENS</t>
        </is>
      </c>
      <c r="H100" s="0" t="inlineStr">
        <is>
          <t>3XL</t>
        </is>
      </c>
      <c r="I100" s="0">
        <v>49.99</v>
      </c>
      <c r="J100" s="0">
        <v>4</v>
      </c>
    </row>
    <row r="101" spans="1:10" customHeight="0">
      <c r="A101" s="0">
        <f>HYPERLINK("https://dl.dropboxusercontent.com/scl/fi/jwgfxz75s8dyvjudgz0z3/ahrens-130526-f.jpg?rlkey=df5irjnl90ak8qpq3zvgg33n7&amp;dl=0","Click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'130526</t>
        </is>
      </c>
      <c r="E101" s="0" t="inlineStr">
        <is>
          <t>KSU AHRENS M PE 12PK:130526Z-12PK</t>
        </is>
      </c>
      <c r="F101" s="0" t="inlineStr">
        <is>
          <t>'805130526990</t>
        </is>
      </c>
      <c r="G101" s="0" t="inlineStr">
        <is>
          <t>MENS</t>
        </is>
      </c>
      <c r="H101" s="0" t="inlineStr">
        <is>
          <t>12 PACK</t>
        </is>
      </c>
      <c r="I101" s="0">
        <v>482</v>
      </c>
      <c r="J101" s="0">
        <v>0</v>
      </c>
    </row>
    <row r="102" spans="1:10" customHeight="0">
      <c r="A102" s="0">
        <f>HYPERLINK("https://dl.dropboxusercontent.com/scl/fi/puj3twdw9gcmarlpc2jex/elizabeth-130717-f.jpg?rlkey=00mukxfyxs0pae0d90jabveer&amp;dl=0","Click to download Image")</f>
      </c>
      <c r="B102" s="0">
        <f>HYPERLINK("https://dl.dropboxusercontent.com/scl/fi/yie0cy8zt4x0nm93dmw1d/womens-polo-size-chartselizabeth.jpg?rlkey=7hgbhxt17o3r6bzguwzc9bk8q&amp;dl=0","Click to download SizeChart")</f>
      </c>
      <c r="C102" s="0" t="inlineStr">
        <is>
          <t>Elizabeth Women's Polo Tank</t>
        </is>
      </c>
      <c r="D102" s="0" t="inlineStr">
        <is>
          <t>'130717</t>
        </is>
      </c>
      <c r="E102" s="0" t="inlineStr">
        <is>
          <t>KSU ELIZAB W PE:130717A-S</t>
        </is>
      </c>
      <c r="F102" s="0" t="inlineStr">
        <is>
          <t>'805130717046</t>
        </is>
      </c>
      <c r="G102" s="0" t="inlineStr">
        <is>
          <t>WOMENS</t>
        </is>
      </c>
      <c r="H102" s="0" t="inlineStr">
        <is>
          <t>S</t>
        </is>
      </c>
      <c r="I102" s="0">
        <v>49.99</v>
      </c>
      <c r="J102" s="0">
        <v>8</v>
      </c>
    </row>
    <row r="103" spans="1:10" customHeight="0">
      <c r="A103" s="0">
        <f>HYPERLINK("https://dl.dropboxusercontent.com/scl/fi/puj3twdw9gcmarlpc2jex/elizabeth-130717-f.jpg?rlkey=00mukxfyxs0pae0d90jabveer&amp;dl=0","Click to download Image")</f>
      </c>
      <c r="B103" s="0">
        <f>HYPERLINK("https://dl.dropboxusercontent.com/scl/fi/yie0cy8zt4x0nm93dmw1d/womens-polo-size-chartselizabeth.jpg?rlkey=7hgbhxt17o3r6bzguwzc9bk8q&amp;dl=0","Click to download SizeChart")</f>
      </c>
      <c r="C103" s="0" t="inlineStr">
        <is>
          <t>Elizabeth Women's Polo Tank</t>
        </is>
      </c>
      <c r="D103" s="0" t="inlineStr">
        <is>
          <t>'130717</t>
        </is>
      </c>
      <c r="E103" s="0" t="inlineStr">
        <is>
          <t>KSU ELIZAB W PE:130717B-M</t>
        </is>
      </c>
      <c r="F103" s="0" t="inlineStr">
        <is>
          <t>'805130717053</t>
        </is>
      </c>
      <c r="G103" s="0" t="inlineStr">
        <is>
          <t>WOMENS</t>
        </is>
      </c>
      <c r="H103" s="0" t="inlineStr">
        <is>
          <t>M</t>
        </is>
      </c>
      <c r="I103" s="0">
        <v>49.99</v>
      </c>
      <c r="J103" s="0">
        <v>16</v>
      </c>
    </row>
    <row r="104" spans="1:10" customHeight="0">
      <c r="A104" s="0">
        <f>HYPERLINK("https://dl.dropboxusercontent.com/scl/fi/puj3twdw9gcmarlpc2jex/elizabeth-130717-f.jpg?rlkey=00mukxfyxs0pae0d90jabveer&amp;dl=0","Click to download Image")</f>
      </c>
      <c r="B104" s="0">
        <f>HYPERLINK("https://dl.dropboxusercontent.com/scl/fi/yie0cy8zt4x0nm93dmw1d/womens-polo-size-chartselizabeth.jpg?rlkey=7hgbhxt17o3r6bzguwzc9bk8q&amp;dl=0","Click to download SizeChart")</f>
      </c>
      <c r="C104" s="0" t="inlineStr">
        <is>
          <t>Elizabeth Women's Polo Tank</t>
        </is>
      </c>
      <c r="D104" s="0" t="inlineStr">
        <is>
          <t>'130717</t>
        </is>
      </c>
      <c r="E104" s="0" t="inlineStr">
        <is>
          <t>KSU ELIZAB W PE:130717C-L</t>
        </is>
      </c>
      <c r="F104" s="0" t="inlineStr">
        <is>
          <t>'805130717060</t>
        </is>
      </c>
      <c r="G104" s="0" t="inlineStr">
        <is>
          <t>WOMENS</t>
        </is>
      </c>
      <c r="H104" s="0" t="inlineStr">
        <is>
          <t>L</t>
        </is>
      </c>
      <c r="I104" s="0">
        <v>49.99</v>
      </c>
      <c r="J104" s="0">
        <v>16</v>
      </c>
    </row>
    <row r="105" spans="1:10" customHeight="0">
      <c r="A105" s="0">
        <f>HYPERLINK("https://dl.dropboxusercontent.com/scl/fi/puj3twdw9gcmarlpc2jex/elizabeth-130717-f.jpg?rlkey=00mukxfyxs0pae0d90jabveer&amp;dl=0","Click to download Image")</f>
      </c>
      <c r="B105" s="0">
        <f>HYPERLINK("https://dl.dropboxusercontent.com/scl/fi/yie0cy8zt4x0nm93dmw1d/womens-polo-size-chartselizabeth.jpg?rlkey=7hgbhxt17o3r6bzguwzc9bk8q&amp;dl=0","Click to download SizeChart")</f>
      </c>
      <c r="C105" s="0" t="inlineStr">
        <is>
          <t>Elizabeth Women's Polo Tank</t>
        </is>
      </c>
      <c r="D105" s="0" t="inlineStr">
        <is>
          <t>'130717</t>
        </is>
      </c>
      <c r="E105" s="0" t="inlineStr">
        <is>
          <t>KSU ELIZAB W PE:130717D-XL</t>
        </is>
      </c>
      <c r="F105" s="0" t="inlineStr">
        <is>
          <t>'805130717077</t>
        </is>
      </c>
      <c r="G105" s="0" t="inlineStr">
        <is>
          <t>WOMENS</t>
        </is>
      </c>
      <c r="H105" s="0" t="inlineStr">
        <is>
          <t>XL</t>
        </is>
      </c>
      <c r="I105" s="0">
        <v>49.99</v>
      </c>
      <c r="J105" s="0">
        <v>8</v>
      </c>
    </row>
    <row r="106" spans="1:10" customHeight="0">
      <c r="A106" s="0">
        <f>HYPERLINK("https://dl.dropboxusercontent.com/scl/fi/puj3twdw9gcmarlpc2jex/elizabeth-130717-f.jpg?rlkey=00mukxfyxs0pae0d90jabveer&amp;dl=0","Click to download Image")</f>
      </c>
      <c r="B106" s="0">
        <f>HYPERLINK("https://dl.dropboxusercontent.com/scl/fi/yie0cy8zt4x0nm93dmw1d/womens-polo-size-chartselizabeth.jpg?rlkey=7hgbhxt17o3r6bzguwzc9bk8q&amp;dl=0","Click to download SizeChart")</f>
      </c>
      <c r="C106" s="0" t="inlineStr">
        <is>
          <t>Elizabeth Women's Polo Tank</t>
        </is>
      </c>
      <c r="D106" s="0" t="inlineStr">
        <is>
          <t>'130717</t>
        </is>
      </c>
      <c r="E106" s="0" t="inlineStr">
        <is>
          <t>KSU ELIZAB W PE:130717E-2XL</t>
        </is>
      </c>
      <c r="F106" s="0" t="inlineStr">
        <is>
          <t>'805130717084</t>
        </is>
      </c>
      <c r="G106" s="0" t="inlineStr">
        <is>
          <t>WOMENS</t>
        </is>
      </c>
      <c r="H106" s="0" t="inlineStr">
        <is>
          <t>2XL</t>
        </is>
      </c>
      <c r="I106" s="0">
        <v>51.99</v>
      </c>
      <c r="J106" s="0">
        <v>4</v>
      </c>
    </row>
    <row r="107" spans="1:10" customHeight="0">
      <c r="A107" s="0">
        <f>HYPERLINK("https://dl.dropboxusercontent.com/scl/fi/puj3twdw9gcmarlpc2jex/elizabeth-130717-f.jpg?rlkey=00mukxfyxs0pae0d90jabveer&amp;dl=0","Click to download Image")</f>
      </c>
      <c r="B107" s="0">
        <f>HYPERLINK("https://dl.dropboxusercontent.com/scl/fi/yie0cy8zt4x0nm93dmw1d/womens-polo-size-chartselizabeth.jpg?rlkey=7hgbhxt17o3r6bzguwzc9bk8q&amp;dl=0","Click to download SizeChart")</f>
      </c>
      <c r="C107" s="0" t="inlineStr">
        <is>
          <t>Elizabeth Women's Polo Tank</t>
        </is>
      </c>
      <c r="D107" s="0" t="inlineStr">
        <is>
          <t>'130717</t>
        </is>
      </c>
      <c r="E107" s="0" t="inlineStr">
        <is>
          <t>KSU ELIZAB W PE:130717F-3XL</t>
        </is>
      </c>
      <c r="F107" s="0" t="inlineStr">
        <is>
          <t>'805130717091</t>
        </is>
      </c>
      <c r="G107" s="0" t="inlineStr">
        <is>
          <t>WOMENS</t>
        </is>
      </c>
      <c r="H107" s="0" t="inlineStr">
        <is>
          <t>3XL</t>
        </is>
      </c>
      <c r="I107" s="0">
        <v>51.99</v>
      </c>
      <c r="J107" s="0">
        <v>2</v>
      </c>
    </row>
    <row r="108" spans="1:10" customHeight="0">
      <c r="A108" s="0">
        <f>HYPERLINK("https://dl.dropboxusercontent.com/scl/fi/puj3twdw9gcmarlpc2jex/elizabeth-130717-f.jpg?rlkey=00mukxfyxs0pae0d90jabveer&amp;dl=0","Click to download Image")</f>
      </c>
      <c r="B108" s="0">
        <f>HYPERLINK("https://dl.dropboxusercontent.com/scl/fi/yie0cy8zt4x0nm93dmw1d/womens-polo-size-chartselizabeth.jpg?rlkey=7hgbhxt17o3r6bzguwzc9bk8q&amp;dl=0","Click to download SizeChart")</f>
      </c>
      <c r="C108" s="0" t="inlineStr">
        <is>
          <t>Elizabeth Women's Polo Tank</t>
        </is>
      </c>
      <c r="D108" s="0" t="inlineStr">
        <is>
          <t>'130717</t>
        </is>
      </c>
      <c r="E108" s="0" t="inlineStr">
        <is>
          <t>KSU ELIZAB W PE 12PK:130717Z-12PK</t>
        </is>
      </c>
      <c r="F108" s="0" t="inlineStr">
        <is>
          <t>'805130717992</t>
        </is>
      </c>
      <c r="G108" s="0" t="inlineStr">
        <is>
          <t>WOMENS</t>
        </is>
      </c>
      <c r="H108" s="0" t="inlineStr">
        <is>
          <t>12 PACK</t>
        </is>
      </c>
      <c r="I108" s="0">
        <v>480</v>
      </c>
      <c r="J108" s="0">
        <v>0</v>
      </c>
    </row>
    <row r="109" spans="1:10" customHeight="0">
      <c r="A109" s="0">
        <f>HYPERLINK("https://dl.dropboxusercontent.com/scl/fi/gd6dac7bksmqyxslqhko3/jaxon-151520-tn.jpg?rlkey=t8scxd528wdshmqllpa86i352&amp;dl=0","Click to download Image")</f>
      </c>
      <c r="C109" s="0" t="inlineStr">
        <is>
          <t>Jaxon Youth Short Sleeve Shirt</t>
        </is>
      </c>
      <c r="D109" s="0" t="inlineStr">
        <is>
          <t>'152754</t>
        </is>
      </c>
      <c r="E109" s="0" t="inlineStr">
        <is>
          <t>KSU JAXON Y HG:152754B-YS</t>
        </is>
      </c>
      <c r="F109" s="0" t="inlineStr">
        <is>
          <t>'805152754012</t>
        </is>
      </c>
      <c r="G109" s="0" t="inlineStr">
        <is>
          <t>YOUTH</t>
        </is>
      </c>
      <c r="H109" s="0" t="inlineStr">
        <is>
          <t>YS</t>
        </is>
      </c>
      <c r="I109" s="0">
        <v>29.99</v>
      </c>
      <c r="J109" s="0">
        <v>0</v>
      </c>
    </row>
    <row r="110" spans="1:10" customHeight="0">
      <c r="A110" s="0">
        <f>HYPERLINK("https://dl.dropboxusercontent.com/scl/fi/gd6dac7bksmqyxslqhko3/jaxon-151520-tn.jpg?rlkey=t8scxd528wdshmqllpa86i352&amp;dl=0","Click to download Image")</f>
      </c>
      <c r="C110" s="0" t="inlineStr">
        <is>
          <t>Jaxon Youth Short Sleeve Shirt</t>
        </is>
      </c>
      <c r="D110" s="0" t="inlineStr">
        <is>
          <t>'152754</t>
        </is>
      </c>
      <c r="E110" s="0" t="inlineStr">
        <is>
          <t>KSU JAXON Y HG:152754C-YM</t>
        </is>
      </c>
      <c r="F110" s="0" t="inlineStr">
        <is>
          <t>'805152754029</t>
        </is>
      </c>
      <c r="G110" s="0" t="inlineStr">
        <is>
          <t>YOUTH</t>
        </is>
      </c>
      <c r="H110" s="0" t="inlineStr">
        <is>
          <t>YM</t>
        </is>
      </c>
      <c r="I110" s="0">
        <v>29.99</v>
      </c>
      <c r="J110" s="0">
        <v>0</v>
      </c>
    </row>
    <row r="111" spans="1:10" customHeight="0">
      <c r="A111" s="0">
        <f>HYPERLINK("https://dl.dropboxusercontent.com/scl/fi/gd6dac7bksmqyxslqhko3/jaxon-151520-tn.jpg?rlkey=t8scxd528wdshmqllpa86i352&amp;dl=0","Click to download Image")</f>
      </c>
      <c r="C111" s="0" t="inlineStr">
        <is>
          <t>Jaxon Youth Short Sleeve Shirt</t>
        </is>
      </c>
      <c r="D111" s="0" t="inlineStr">
        <is>
          <t>'152754</t>
        </is>
      </c>
      <c r="E111" s="0" t="inlineStr">
        <is>
          <t>KSU JAXON Y HG:152754D-YL</t>
        </is>
      </c>
      <c r="F111" s="0" t="inlineStr">
        <is>
          <t>'805152754036</t>
        </is>
      </c>
      <c r="G111" s="0" t="inlineStr">
        <is>
          <t>YOUTH</t>
        </is>
      </c>
      <c r="H111" s="0" t="inlineStr">
        <is>
          <t>YL</t>
        </is>
      </c>
      <c r="I111" s="0">
        <v>29.99</v>
      </c>
      <c r="J111" s="0">
        <v>0</v>
      </c>
    </row>
    <row r="112" spans="1:10" customHeight="0">
      <c r="A112" s="0">
        <f>HYPERLINK("https://dl.dropboxusercontent.com/scl/fi/gd6dac7bksmqyxslqhko3/jaxon-151520-tn.jpg?rlkey=t8scxd528wdshmqllpa86i352&amp;dl=0","Click to download Image")</f>
      </c>
      <c r="C112" s="0" t="inlineStr">
        <is>
          <t>Jaxon Youth Short Sleeve Shirt</t>
        </is>
      </c>
      <c r="D112" s="0" t="inlineStr">
        <is>
          <t>'152754</t>
        </is>
      </c>
      <c r="E112" s="0" t="inlineStr">
        <is>
          <t>KSU JAXON Y HG:152754E-YXL</t>
        </is>
      </c>
      <c r="F112" s="0" t="inlineStr">
        <is>
          <t>'805152754043</t>
        </is>
      </c>
      <c r="G112" s="0" t="inlineStr">
        <is>
          <t>YOUTH</t>
        </is>
      </c>
      <c r="H112" s="0" t="inlineStr">
        <is>
          <t>YXL</t>
        </is>
      </c>
      <c r="I112" s="0">
        <v>29.99</v>
      </c>
      <c r="J112" s="0">
        <v>5</v>
      </c>
    </row>
    <row r="113" spans="1:10" customHeight="0">
      <c r="A113" s="0">
        <f>HYPERLINK("https://dl.dropboxusercontent.com/scl/fi/gd6dac7bksmqyxslqhko3/jaxon-151520-tn.jpg?rlkey=t8scxd528wdshmqllpa86i352&amp;dl=0","Click to download Image")</f>
      </c>
      <c r="C113" s="0" t="inlineStr">
        <is>
          <t>Jaxon Youth Short Sleeve Shirt</t>
        </is>
      </c>
      <c r="D113" s="0" t="inlineStr">
        <is>
          <t>'152754</t>
        </is>
      </c>
      <c r="E113" s="0" t="inlineStr">
        <is>
          <t>KSU JAXON Y HG:152754Z-12PK</t>
        </is>
      </c>
      <c r="F113" s="0" t="inlineStr">
        <is>
          <t>'805152754999</t>
        </is>
      </c>
      <c r="G113" s="0" t="inlineStr">
        <is>
          <t>YOUTH</t>
        </is>
      </c>
      <c r="H113" s="0" t="inlineStr">
        <is>
          <t>12 PACK</t>
        </is>
      </c>
      <c r="I113" s="0">
        <v>288</v>
      </c>
      <c r="J113" s="0">
        <v>0</v>
      </c>
    </row>
    <row r="114" spans="1:10" customHeight="0">
      <c r="A114" s="0">
        <f>HYPERLINK("https://dl.dropboxusercontent.com/scl/fi/yaggvd6rvsiwz5skq8mzi/127375t.jpg?rlkey=0l4sbq27kuk6iqxzfsc51nidc&amp;dl=0","Click to download Image")</f>
      </c>
      <c r="C114" s="0" t="inlineStr">
        <is>
          <t>Deena Womens Cap</t>
        </is>
      </c>
      <c r="D114" s="0" t="inlineStr">
        <is>
          <t>'127375</t>
        </is>
      </c>
      <c r="E114" s="0" t="inlineStr">
        <is>
          <t>KSU DEENA A GY:127375</t>
        </is>
      </c>
      <c r="F114" s="0" t="inlineStr">
        <is>
          <t>'705127375016</t>
        </is>
      </c>
      <c r="G114" s="0" t="inlineStr">
        <is>
          <t>WOMENS</t>
        </is>
      </c>
      <c r="H114" s="0" t="inlineStr">
        <is>
          <t>WOMENS</t>
        </is>
      </c>
      <c r="I114" s="0">
        <v>22.99</v>
      </c>
      <c r="J114" s="0">
        <v>142</v>
      </c>
    </row>
    <row r="115" spans="1:10" customHeight="0">
      <c r="A115" s="0">
        <f>HYPERLINK("https://dl.dropboxusercontent.com/scl/fi/wozxdpqwr4j8hokni9x3l/novat.jpg?rlkey=10kfo0l72lej9sot7byl7k2tt&amp;dl=0","Click to download Image")</f>
      </c>
      <c r="B115" s="0">
        <f>HYPERLINK("https://dl.dropboxusercontent.com/scl/fi/tih7loprby3oluntnbhdc/womens-t-shirt-size-chartsnova.jpg?rlkey=as0cd89khdyt4hponlpp78lvc&amp;dl=0","Click to download SizeChart")</f>
      </c>
      <c r="C115" s="0" t="inlineStr">
        <is>
          <t>Nova Women's Long Sleeve</t>
        </is>
      </c>
      <c r="D115" s="0" t="inlineStr">
        <is>
          <t>'127280</t>
        </is>
      </c>
      <c r="E115" s="0" t="inlineStr">
        <is>
          <t>KSU NOVA W PE:127280A-S</t>
        </is>
      </c>
      <c r="F115" s="0" t="inlineStr">
        <is>
          <t>'805127280041</t>
        </is>
      </c>
      <c r="G115" s="0" t="inlineStr">
        <is>
          <t>WOMENS</t>
        </is>
      </c>
      <c r="H115" s="0" t="inlineStr">
        <is>
          <t>S</t>
        </is>
      </c>
      <c r="I115" s="0">
        <v>34.99</v>
      </c>
      <c r="J115" s="0">
        <v>5</v>
      </c>
    </row>
    <row r="116" spans="1:10" customHeight="0">
      <c r="A116" s="0">
        <f>HYPERLINK("https://dl.dropboxusercontent.com/scl/fi/wozxdpqwr4j8hokni9x3l/novat.jpg?rlkey=10kfo0l72lej9sot7byl7k2tt&amp;dl=0","Click to download Image")</f>
      </c>
      <c r="B116" s="0">
        <f>HYPERLINK("https://dl.dropboxusercontent.com/scl/fi/tih7loprby3oluntnbhdc/womens-t-shirt-size-chartsnova.jpg?rlkey=as0cd89khdyt4hponlpp78lvc&amp;dl=0","Click to download SizeChart")</f>
      </c>
      <c r="C116" s="0" t="inlineStr">
        <is>
          <t>Nova Women's Long Sleeve</t>
        </is>
      </c>
      <c r="D116" s="0" t="inlineStr">
        <is>
          <t>'127280</t>
        </is>
      </c>
      <c r="E116" s="0" t="inlineStr">
        <is>
          <t>KSU NOVA W PE:127280B-M</t>
        </is>
      </c>
      <c r="F116" s="0" t="inlineStr">
        <is>
          <t>'805127280058</t>
        </is>
      </c>
      <c r="G116" s="0" t="inlineStr">
        <is>
          <t>WOMENS</t>
        </is>
      </c>
      <c r="H116" s="0" t="inlineStr">
        <is>
          <t>M</t>
        </is>
      </c>
      <c r="I116" s="0">
        <v>34.99</v>
      </c>
      <c r="J116" s="0">
        <v>10</v>
      </c>
    </row>
    <row r="117" spans="1:10" customHeight="0">
      <c r="A117" s="0">
        <f>HYPERLINK("https://dl.dropboxusercontent.com/scl/fi/wozxdpqwr4j8hokni9x3l/novat.jpg?rlkey=10kfo0l72lej9sot7byl7k2tt&amp;dl=0","Click to download Image")</f>
      </c>
      <c r="B117" s="0">
        <f>HYPERLINK("https://dl.dropboxusercontent.com/scl/fi/tih7loprby3oluntnbhdc/womens-t-shirt-size-chartsnova.jpg?rlkey=as0cd89khdyt4hponlpp78lvc&amp;dl=0","Click to download SizeChart")</f>
      </c>
      <c r="C117" s="0" t="inlineStr">
        <is>
          <t>Nova Women's Long Sleeve</t>
        </is>
      </c>
      <c r="D117" s="0" t="inlineStr">
        <is>
          <t>'127280</t>
        </is>
      </c>
      <c r="E117" s="0" t="inlineStr">
        <is>
          <t>KSU NOVA W PE:127280C-L</t>
        </is>
      </c>
      <c r="F117" s="0" t="inlineStr">
        <is>
          <t>'805127280065</t>
        </is>
      </c>
      <c r="G117" s="0" t="inlineStr">
        <is>
          <t>WOMENS</t>
        </is>
      </c>
      <c r="H117" s="0" t="inlineStr">
        <is>
          <t>L</t>
        </is>
      </c>
      <c r="I117" s="0">
        <v>34.99</v>
      </c>
      <c r="J117" s="0">
        <v>10</v>
      </c>
    </row>
    <row r="118" spans="1:10" customHeight="0">
      <c r="A118" s="0">
        <f>HYPERLINK("https://dl.dropboxusercontent.com/scl/fi/wozxdpqwr4j8hokni9x3l/novat.jpg?rlkey=10kfo0l72lej9sot7byl7k2tt&amp;dl=0","Click to download Image")</f>
      </c>
      <c r="B118" s="0">
        <f>HYPERLINK("https://dl.dropboxusercontent.com/scl/fi/tih7loprby3oluntnbhdc/womens-t-shirt-size-chartsnova.jpg?rlkey=as0cd89khdyt4hponlpp78lvc&amp;dl=0","Click to download SizeChart")</f>
      </c>
      <c r="C118" s="0" t="inlineStr">
        <is>
          <t>Nova Women's Long Sleeve</t>
        </is>
      </c>
      <c r="D118" s="0" t="inlineStr">
        <is>
          <t>'127280</t>
        </is>
      </c>
      <c r="E118" s="0" t="inlineStr">
        <is>
          <t>KSU NOVA W PE:127280D-XL</t>
        </is>
      </c>
      <c r="F118" s="0" t="inlineStr">
        <is>
          <t>'805127280072</t>
        </is>
      </c>
      <c r="G118" s="0" t="inlineStr">
        <is>
          <t>WOMENS</t>
        </is>
      </c>
      <c r="H118" s="0" t="inlineStr">
        <is>
          <t>XL</t>
        </is>
      </c>
      <c r="I118" s="0">
        <v>34.99</v>
      </c>
      <c r="J118" s="0">
        <v>6</v>
      </c>
    </row>
    <row r="119" spans="1:10" customHeight="0">
      <c r="A119" s="0">
        <f>HYPERLINK("https://dl.dropboxusercontent.com/scl/fi/wozxdpqwr4j8hokni9x3l/novat.jpg?rlkey=10kfo0l72lej9sot7byl7k2tt&amp;dl=0","Click to download Image")</f>
      </c>
      <c r="B119" s="0">
        <f>HYPERLINK("https://dl.dropboxusercontent.com/scl/fi/tih7loprby3oluntnbhdc/womens-t-shirt-size-chartsnova.jpg?rlkey=as0cd89khdyt4hponlpp78lvc&amp;dl=0","Click to download SizeChart")</f>
      </c>
      <c r="C119" s="0" t="inlineStr">
        <is>
          <t>Nova Women's Long Sleeve</t>
        </is>
      </c>
      <c r="D119" s="0" t="inlineStr">
        <is>
          <t>'127280</t>
        </is>
      </c>
      <c r="E119" s="0" t="inlineStr">
        <is>
          <t>KSU NOVA W PE:127280E-2XL</t>
        </is>
      </c>
      <c r="F119" s="0" t="inlineStr">
        <is>
          <t>'805127280089</t>
        </is>
      </c>
      <c r="G119" s="0" t="inlineStr">
        <is>
          <t>WOMENS</t>
        </is>
      </c>
      <c r="H119" s="0" t="inlineStr">
        <is>
          <t>2XL</t>
        </is>
      </c>
      <c r="I119" s="0">
        <v>36.99</v>
      </c>
      <c r="J119" s="0">
        <v>6</v>
      </c>
    </row>
    <row r="120" spans="1:10" customHeight="0">
      <c r="A120" s="0">
        <f>HYPERLINK("https://dl.dropboxusercontent.com/scl/fi/wozxdpqwr4j8hokni9x3l/novat.jpg?rlkey=10kfo0l72lej9sot7byl7k2tt&amp;dl=0","Click to download Image")</f>
      </c>
      <c r="B120" s="0">
        <f>HYPERLINK("https://dl.dropboxusercontent.com/scl/fi/tih7loprby3oluntnbhdc/womens-t-shirt-size-chartsnova.jpg?rlkey=as0cd89khdyt4hponlpp78lvc&amp;dl=0","Click to download SizeChart")</f>
      </c>
      <c r="C120" s="0" t="inlineStr">
        <is>
          <t>Nova Women's Long Sleeve</t>
        </is>
      </c>
      <c r="D120" s="0" t="inlineStr">
        <is>
          <t>'127280</t>
        </is>
      </c>
      <c r="E120" s="0" t="inlineStr">
        <is>
          <t>KSU NOVA W PE:127280F-3XL</t>
        </is>
      </c>
      <c r="F120" s="0" t="inlineStr">
        <is>
          <t>'805127280096</t>
        </is>
      </c>
      <c r="G120" s="0" t="inlineStr">
        <is>
          <t>WOMENS</t>
        </is>
      </c>
      <c r="H120" s="0" t="inlineStr">
        <is>
          <t>3XL</t>
        </is>
      </c>
      <c r="I120" s="0">
        <v>36.99</v>
      </c>
      <c r="J120" s="0">
        <v>3</v>
      </c>
    </row>
    <row r="121" spans="1:10" customHeight="0">
      <c r="A121" s="0">
        <f>HYPERLINK("https://dl.dropboxusercontent.com/scl/fi/wozxdpqwr4j8hokni9x3l/novat.jpg?rlkey=10kfo0l72lej9sot7byl7k2tt&amp;dl=0","Click to download Image")</f>
      </c>
      <c r="B121" s="0">
        <f>HYPERLINK("https://dl.dropboxusercontent.com/scl/fi/tih7loprby3oluntnbhdc/womens-t-shirt-size-chartsnova.jpg?rlkey=as0cd89khdyt4hponlpp78lvc&amp;dl=0","Click to download SizeChart")</f>
      </c>
      <c r="C121" s="0" t="inlineStr">
        <is>
          <t>Nova Women's Long Sleeve</t>
        </is>
      </c>
      <c r="D121" s="0" t="inlineStr">
        <is>
          <t>'127280</t>
        </is>
      </c>
      <c r="E121" s="0" t="inlineStr">
        <is>
          <t>KSU NOVA W PE 12PK:127280Z-12PK</t>
        </is>
      </c>
      <c r="F121" s="0" t="inlineStr">
        <is>
          <t>'805127280997</t>
        </is>
      </c>
      <c r="G121" s="0" t="inlineStr">
        <is>
          <t>WOMENS</t>
        </is>
      </c>
      <c r="H121" s="0" t="inlineStr">
        <is>
          <t>12 PACK</t>
        </is>
      </c>
      <c r="I121" s="0">
        <v>336</v>
      </c>
      <c r="J121" s="0">
        <v>0</v>
      </c>
    </row>
    <row r="122" spans="1:10" customHeight="0">
      <c r="A122" s="0">
        <f>HYPERLINK("https://dl.dropboxusercontent.com/scl/fi/828njn8n9s573jabunoqw/theat.jpg?rlkey=ke0tfyy23sc6w8g08xiin5cjx&amp;dl=0","Click to download Image")</f>
      </c>
      <c r="B122" s="0">
        <f>HYPERLINK("https://dl.dropboxusercontent.com/scl/fi/8sfvnh5xd0eixa8baen9r/womens-hoodie-and-sweatshirt-size-chartsthea.jpg?rlkey=pwvcbprf04cufexuybaxgpf58&amp;dl=0","Click to download SizeChart")</f>
      </c>
      <c r="C122" s="0" t="inlineStr">
        <is>
          <t>Thea Women's Hoodie</t>
        </is>
      </c>
      <c r="D122" s="0" t="inlineStr">
        <is>
          <t>'127281</t>
        </is>
      </c>
      <c r="E122" s="0" t="inlineStr">
        <is>
          <t>KSU THEA W PE:127281A-S</t>
        </is>
      </c>
      <c r="F122" s="0" t="inlineStr">
        <is>
          <t>'805127281048</t>
        </is>
      </c>
      <c r="G122" s="0" t="inlineStr">
        <is>
          <t>WOMENS</t>
        </is>
      </c>
      <c r="H122" s="0" t="inlineStr">
        <is>
          <t>S</t>
        </is>
      </c>
      <c r="I122" s="0">
        <v>49.99</v>
      </c>
      <c r="J122" s="0">
        <v>4</v>
      </c>
    </row>
    <row r="123" spans="1:10" customHeight="0">
      <c r="A123" s="0">
        <f>HYPERLINK("https://dl.dropboxusercontent.com/scl/fi/828njn8n9s573jabunoqw/theat.jpg?rlkey=ke0tfyy23sc6w8g08xiin5cjx&amp;dl=0","Click to download Image")</f>
      </c>
      <c r="B123" s="0">
        <f>HYPERLINK("https://dl.dropboxusercontent.com/scl/fi/8sfvnh5xd0eixa8baen9r/womens-hoodie-and-sweatshirt-size-chartsthea.jpg?rlkey=pwvcbprf04cufexuybaxgpf58&amp;dl=0","Click to download SizeChart")</f>
      </c>
      <c r="C123" s="0" t="inlineStr">
        <is>
          <t>Thea Women's Hoodie</t>
        </is>
      </c>
      <c r="D123" s="0" t="inlineStr">
        <is>
          <t>'127281</t>
        </is>
      </c>
      <c r="E123" s="0" t="inlineStr">
        <is>
          <t>KSU THEA W PE:127281B-M</t>
        </is>
      </c>
      <c r="F123" s="0" t="inlineStr">
        <is>
          <t>'805127281055</t>
        </is>
      </c>
      <c r="G123" s="0" t="inlineStr">
        <is>
          <t>WOMENS</t>
        </is>
      </c>
      <c r="H123" s="0" t="inlineStr">
        <is>
          <t>M</t>
        </is>
      </c>
      <c r="I123" s="0">
        <v>49.99</v>
      </c>
      <c r="J123" s="0">
        <v>8</v>
      </c>
    </row>
    <row r="124" spans="1:10" customHeight="0">
      <c r="A124" s="0">
        <f>HYPERLINK("https://dl.dropboxusercontent.com/scl/fi/828njn8n9s573jabunoqw/theat.jpg?rlkey=ke0tfyy23sc6w8g08xiin5cjx&amp;dl=0","Click to download Image")</f>
      </c>
      <c r="B124" s="0">
        <f>HYPERLINK("https://dl.dropboxusercontent.com/scl/fi/8sfvnh5xd0eixa8baen9r/womens-hoodie-and-sweatshirt-size-chartsthea.jpg?rlkey=pwvcbprf04cufexuybaxgpf58&amp;dl=0","Click to download SizeChart")</f>
      </c>
      <c r="C124" s="0" t="inlineStr">
        <is>
          <t>Thea Women's Hoodie</t>
        </is>
      </c>
      <c r="D124" s="0" t="inlineStr">
        <is>
          <t>'127281</t>
        </is>
      </c>
      <c r="E124" s="0" t="inlineStr">
        <is>
          <t>KSU THEA W PE:127281C-L</t>
        </is>
      </c>
      <c r="F124" s="0" t="inlineStr">
        <is>
          <t>'805127281062</t>
        </is>
      </c>
      <c r="G124" s="0" t="inlineStr">
        <is>
          <t>WOMENS</t>
        </is>
      </c>
      <c r="H124" s="0" t="inlineStr">
        <is>
          <t>L</t>
        </is>
      </c>
      <c r="I124" s="0">
        <v>49.99</v>
      </c>
      <c r="J124" s="0">
        <v>7</v>
      </c>
    </row>
    <row r="125" spans="1:10" customHeight="0">
      <c r="A125" s="0">
        <f>HYPERLINK("https://dl.dropboxusercontent.com/scl/fi/828njn8n9s573jabunoqw/theat.jpg?rlkey=ke0tfyy23sc6w8g08xiin5cjx&amp;dl=0","Click to download Image")</f>
      </c>
      <c r="B125" s="0">
        <f>HYPERLINK("https://dl.dropboxusercontent.com/scl/fi/8sfvnh5xd0eixa8baen9r/womens-hoodie-and-sweatshirt-size-chartsthea.jpg?rlkey=pwvcbprf04cufexuybaxgpf58&amp;dl=0","Click to download SizeChart")</f>
      </c>
      <c r="C125" s="0" t="inlineStr">
        <is>
          <t>Thea Women's Hoodie</t>
        </is>
      </c>
      <c r="D125" s="0" t="inlineStr">
        <is>
          <t>'127281</t>
        </is>
      </c>
      <c r="E125" s="0" t="inlineStr">
        <is>
          <t>KSU THEA W PE:127281D-XL</t>
        </is>
      </c>
      <c r="F125" s="0" t="inlineStr">
        <is>
          <t>'805127281079</t>
        </is>
      </c>
      <c r="G125" s="0" t="inlineStr">
        <is>
          <t>WOMENS</t>
        </is>
      </c>
      <c r="H125" s="0" t="inlineStr">
        <is>
          <t>XL</t>
        </is>
      </c>
      <c r="I125" s="0">
        <v>49.99</v>
      </c>
      <c r="J125" s="0">
        <v>4</v>
      </c>
    </row>
    <row r="126" spans="1:10" customHeight="0">
      <c r="A126" s="0">
        <f>HYPERLINK("https://dl.dropboxusercontent.com/scl/fi/828njn8n9s573jabunoqw/theat.jpg?rlkey=ke0tfyy23sc6w8g08xiin5cjx&amp;dl=0","Click to download Image")</f>
      </c>
      <c r="B126" s="0">
        <f>HYPERLINK("https://dl.dropboxusercontent.com/scl/fi/8sfvnh5xd0eixa8baen9r/womens-hoodie-and-sweatshirt-size-chartsthea.jpg?rlkey=pwvcbprf04cufexuybaxgpf58&amp;dl=0","Click to download SizeChart")</f>
      </c>
      <c r="C126" s="0" t="inlineStr">
        <is>
          <t>Thea Women's Hoodie</t>
        </is>
      </c>
      <c r="D126" s="0" t="inlineStr">
        <is>
          <t>'127281</t>
        </is>
      </c>
      <c r="E126" s="0" t="inlineStr">
        <is>
          <t>KSU THEA W PE:127281E-2XL</t>
        </is>
      </c>
      <c r="F126" s="0" t="inlineStr">
        <is>
          <t>'805127281086</t>
        </is>
      </c>
      <c r="G126" s="0" t="inlineStr">
        <is>
          <t>WOMENS</t>
        </is>
      </c>
      <c r="H126" s="0" t="inlineStr">
        <is>
          <t>2XL</t>
        </is>
      </c>
      <c r="I126" s="0">
        <v>49.99</v>
      </c>
      <c r="J126" s="0">
        <v>6</v>
      </c>
    </row>
    <row r="127" spans="1:10" customHeight="0">
      <c r="A127" s="0">
        <f>HYPERLINK("https://dl.dropboxusercontent.com/scl/fi/828njn8n9s573jabunoqw/theat.jpg?rlkey=ke0tfyy23sc6w8g08xiin5cjx&amp;dl=0","Click to download Image")</f>
      </c>
      <c r="B127" s="0">
        <f>HYPERLINK("https://dl.dropboxusercontent.com/scl/fi/8sfvnh5xd0eixa8baen9r/womens-hoodie-and-sweatshirt-size-chartsthea.jpg?rlkey=pwvcbprf04cufexuybaxgpf58&amp;dl=0","Click to download SizeChart")</f>
      </c>
      <c r="C127" s="0" t="inlineStr">
        <is>
          <t>Thea Women's Hoodie</t>
        </is>
      </c>
      <c r="D127" s="0" t="inlineStr">
        <is>
          <t>'127281</t>
        </is>
      </c>
      <c r="E127" s="0" t="inlineStr">
        <is>
          <t>KSU THEA W PE:127281F-3XL</t>
        </is>
      </c>
      <c r="F127" s="0" t="inlineStr">
        <is>
          <t>'805127281093</t>
        </is>
      </c>
      <c r="G127" s="0" t="inlineStr">
        <is>
          <t>WOMENS</t>
        </is>
      </c>
      <c r="H127" s="0" t="inlineStr">
        <is>
          <t>3XL</t>
        </is>
      </c>
      <c r="I127" s="0">
        <v>49.99</v>
      </c>
      <c r="J127" s="0">
        <v>3</v>
      </c>
    </row>
    <row r="128" spans="1:10" customHeight="0">
      <c r="A128" s="0">
        <f>HYPERLINK("https://dl.dropboxusercontent.com/scl/fi/828njn8n9s573jabunoqw/theat.jpg?rlkey=ke0tfyy23sc6w8g08xiin5cjx&amp;dl=0","Click to download Image")</f>
      </c>
      <c r="B128" s="0">
        <f>HYPERLINK("https://dl.dropboxusercontent.com/scl/fi/8sfvnh5xd0eixa8baen9r/womens-hoodie-and-sweatshirt-size-chartsthea.jpg?rlkey=pwvcbprf04cufexuybaxgpf58&amp;dl=0","Click to download SizeChart")</f>
      </c>
      <c r="C128" s="0" t="inlineStr">
        <is>
          <t>Thea Women's Hoodie</t>
        </is>
      </c>
      <c r="D128" s="0" t="inlineStr">
        <is>
          <t>'127281</t>
        </is>
      </c>
      <c r="E128" s="0" t="inlineStr">
        <is>
          <t>KSU THEA W PE 12PK:127281Z-12PK</t>
        </is>
      </c>
      <c r="F128" s="0" t="inlineStr">
        <is>
          <t>'805127281994</t>
        </is>
      </c>
      <c r="G128" s="0" t="inlineStr">
        <is>
          <t>WOMENS</t>
        </is>
      </c>
      <c r="H128" s="0" t="inlineStr">
        <is>
          <t>12 PACK</t>
        </is>
      </c>
      <c r="I128" s="0">
        <v>480</v>
      </c>
      <c r="J128" s="0">
        <v>0</v>
      </c>
    </row>
    <row r="129" spans="1:10" customHeight="0">
      <c r="A129" s="0">
        <f>HYPERLINK("https://dl.dropboxusercontent.com/scl/fi/iweeab9hdm839d7ecdvjp/127309t.jpg?rlkey=zs27lriok4eifoy31rat79dlm&amp;dl=0","Click to download Image")</f>
      </c>
      <c r="C129" s="0" t="inlineStr">
        <is>
          <t>Rona Women's Long Sleeve</t>
        </is>
      </c>
      <c r="D129" s="0" t="inlineStr">
        <is>
          <t>'127309</t>
        </is>
      </c>
      <c r="E129" s="0" t="inlineStr">
        <is>
          <t>KSU RONA W PE:127309A-S</t>
        </is>
      </c>
      <c r="F129" s="0" t="inlineStr">
        <is>
          <t>'805127309049</t>
        </is>
      </c>
      <c r="G129" s="0" t="inlineStr">
        <is>
          <t>WOMENS</t>
        </is>
      </c>
      <c r="H129" s="0" t="inlineStr">
        <is>
          <t>S</t>
        </is>
      </c>
      <c r="I129" s="0">
        <v>39.99</v>
      </c>
      <c r="J129" s="0">
        <v>7</v>
      </c>
    </row>
    <row r="130" spans="1:10" customHeight="0">
      <c r="A130" s="0">
        <f>HYPERLINK("https://dl.dropboxusercontent.com/scl/fi/iweeab9hdm839d7ecdvjp/127309t.jpg?rlkey=zs27lriok4eifoy31rat79dlm&amp;dl=0","Click to download Image")</f>
      </c>
      <c r="C130" s="0" t="inlineStr">
        <is>
          <t>Rona Women's Long Sleeve</t>
        </is>
      </c>
      <c r="D130" s="0" t="inlineStr">
        <is>
          <t>'127309</t>
        </is>
      </c>
      <c r="E130" s="0" t="inlineStr">
        <is>
          <t>KSU RONA W PE:127309B-M</t>
        </is>
      </c>
      <c r="F130" s="0" t="inlineStr">
        <is>
          <t>'805127309056</t>
        </is>
      </c>
      <c r="G130" s="0" t="inlineStr">
        <is>
          <t>WOMENS</t>
        </is>
      </c>
      <c r="H130" s="0" t="inlineStr">
        <is>
          <t>M</t>
        </is>
      </c>
      <c r="I130" s="0">
        <v>39.99</v>
      </c>
      <c r="J130" s="0">
        <v>12</v>
      </c>
    </row>
    <row r="131" spans="1:10" customHeight="0">
      <c r="A131" s="0">
        <f>HYPERLINK("https://dl.dropboxusercontent.com/scl/fi/iweeab9hdm839d7ecdvjp/127309t.jpg?rlkey=zs27lriok4eifoy31rat79dlm&amp;dl=0","Click to download Image")</f>
      </c>
      <c r="C131" s="0" t="inlineStr">
        <is>
          <t>Rona Women's Long Sleeve</t>
        </is>
      </c>
      <c r="D131" s="0" t="inlineStr">
        <is>
          <t>'127309</t>
        </is>
      </c>
      <c r="E131" s="0" t="inlineStr">
        <is>
          <t>KSU RONA W PE:127309C-L</t>
        </is>
      </c>
      <c r="F131" s="0" t="inlineStr">
        <is>
          <t>'805127309063</t>
        </is>
      </c>
      <c r="G131" s="0" t="inlineStr">
        <is>
          <t>WOMENS</t>
        </is>
      </c>
      <c r="H131" s="0" t="inlineStr">
        <is>
          <t>L</t>
        </is>
      </c>
      <c r="I131" s="0">
        <v>39.99</v>
      </c>
      <c r="J131" s="0">
        <v>12</v>
      </c>
    </row>
    <row r="132" spans="1:10" customHeight="0">
      <c r="A132" s="0">
        <f>HYPERLINK("https://dl.dropboxusercontent.com/scl/fi/iweeab9hdm839d7ecdvjp/127309t.jpg?rlkey=zs27lriok4eifoy31rat79dlm&amp;dl=0","Click to download Image")</f>
      </c>
      <c r="C132" s="0" t="inlineStr">
        <is>
          <t>Rona Women's Long Sleeve</t>
        </is>
      </c>
      <c r="D132" s="0" t="inlineStr">
        <is>
          <t>'127309</t>
        </is>
      </c>
      <c r="E132" s="0" t="inlineStr">
        <is>
          <t>KSU RONA W PE:127309D-XL</t>
        </is>
      </c>
      <c r="F132" s="0" t="inlineStr">
        <is>
          <t>'805127309070</t>
        </is>
      </c>
      <c r="G132" s="0" t="inlineStr">
        <is>
          <t>WOMENS</t>
        </is>
      </c>
      <c r="H132" s="0" t="inlineStr">
        <is>
          <t>XL</t>
        </is>
      </c>
      <c r="I132" s="0">
        <v>39.99</v>
      </c>
      <c r="J132" s="0">
        <v>6</v>
      </c>
    </row>
    <row r="133" spans="1:10" customHeight="0">
      <c r="A133" s="0">
        <f>HYPERLINK("https://dl.dropboxusercontent.com/scl/fi/iweeab9hdm839d7ecdvjp/127309t.jpg?rlkey=zs27lriok4eifoy31rat79dlm&amp;dl=0","Click to download Image")</f>
      </c>
      <c r="C133" s="0" t="inlineStr">
        <is>
          <t>Rona Women's Long Sleeve</t>
        </is>
      </c>
      <c r="D133" s="0" t="inlineStr">
        <is>
          <t>'127309</t>
        </is>
      </c>
      <c r="E133" s="0" t="inlineStr">
        <is>
          <t>KSU RONA W PE:127309E-2XL</t>
        </is>
      </c>
      <c r="F133" s="0" t="inlineStr">
        <is>
          <t>'805127309087</t>
        </is>
      </c>
      <c r="G133" s="0" t="inlineStr">
        <is>
          <t>WOMENS</t>
        </is>
      </c>
      <c r="H133" s="0" t="inlineStr">
        <is>
          <t>2XL</t>
        </is>
      </c>
      <c r="I133" s="0">
        <v>39.99</v>
      </c>
      <c r="J133" s="0">
        <v>6</v>
      </c>
    </row>
    <row r="134" spans="1:10" customHeight="0">
      <c r="A134" s="0">
        <f>HYPERLINK("https://dl.dropboxusercontent.com/scl/fi/iweeab9hdm839d7ecdvjp/127309t.jpg?rlkey=zs27lriok4eifoy31rat79dlm&amp;dl=0","Click to download Image")</f>
      </c>
      <c r="C134" s="0" t="inlineStr">
        <is>
          <t>Rona Women's Long Sleeve</t>
        </is>
      </c>
      <c r="D134" s="0" t="inlineStr">
        <is>
          <t>'127309</t>
        </is>
      </c>
      <c r="E134" s="0" t="inlineStr">
        <is>
          <t>KSU RONA W PE:127309F-3XL</t>
        </is>
      </c>
      <c r="F134" s="0" t="inlineStr">
        <is>
          <t>'805127309094</t>
        </is>
      </c>
      <c r="G134" s="0" t="inlineStr">
        <is>
          <t>WOMENS</t>
        </is>
      </c>
      <c r="H134" s="0" t="inlineStr">
        <is>
          <t>3XL</t>
        </is>
      </c>
      <c r="I134" s="0">
        <v>39.99</v>
      </c>
      <c r="J134" s="0">
        <v>2</v>
      </c>
    </row>
    <row r="135" spans="1:10" customHeight="0">
      <c r="A135" s="0">
        <f>HYPERLINK("https://dl.dropboxusercontent.com/scl/fi/iweeab9hdm839d7ecdvjp/127309t.jpg?rlkey=zs27lriok4eifoy31rat79dlm&amp;dl=0","Click to download Image")</f>
      </c>
      <c r="C135" s="0" t="inlineStr">
        <is>
          <t>Rona Women's Long Sleeve</t>
        </is>
      </c>
      <c r="D135" s="0" t="inlineStr">
        <is>
          <t>'127309</t>
        </is>
      </c>
      <c r="E135" s="0" t="inlineStr">
        <is>
          <t>KSU RONA W PE 12PK:127309Z-12PK</t>
        </is>
      </c>
      <c r="F135" s="0" t="inlineStr">
        <is>
          <t>'805127309995</t>
        </is>
      </c>
      <c r="G135" s="0" t="inlineStr">
        <is>
          <t>WOMENS</t>
        </is>
      </c>
      <c r="H135" s="0" t="inlineStr">
        <is>
          <t>12 PACK</t>
        </is>
      </c>
      <c r="I135" s="0">
        <v>384</v>
      </c>
      <c r="J135" s="0">
        <v>0</v>
      </c>
    </row>
    <row r="136" spans="1:10" customHeight="0">
      <c r="A136" s="0">
        <f>HYPERLINK("https://dl.dropboxusercontent.com/scl/fi/3dcvu8kq8ztxemojteyyq/127602t.jpg?rlkey=0i02g5qodg1xqmnix2qeugnb6&amp;dl=0","Click to download Image")</f>
      </c>
      <c r="C136" s="0" t="inlineStr">
        <is>
          <t>Lark Youth Polo</t>
        </is>
      </c>
      <c r="D136" s="0" t="inlineStr">
        <is>
          <t>'127602</t>
        </is>
      </c>
      <c r="E136" s="0" t="inlineStr">
        <is>
          <t>KSU LARK Y PE:127602B-YS</t>
        </is>
      </c>
      <c r="F136" s="0" t="inlineStr">
        <is>
          <t>'805127602010</t>
        </is>
      </c>
      <c r="G136" s="0" t="inlineStr">
        <is>
          <t>YOUTH</t>
        </is>
      </c>
      <c r="H136" s="0" t="inlineStr">
        <is>
          <t>YS</t>
        </is>
      </c>
      <c r="I136" s="0">
        <v>34.99</v>
      </c>
      <c r="J136" s="0">
        <v>7</v>
      </c>
    </row>
    <row r="137" spans="1:10" customHeight="0">
      <c r="A137" s="0">
        <f>HYPERLINK("https://dl.dropboxusercontent.com/scl/fi/3dcvu8kq8ztxemojteyyq/127602t.jpg?rlkey=0i02g5qodg1xqmnix2qeugnb6&amp;dl=0","Click to download Image")</f>
      </c>
      <c r="C137" s="0" t="inlineStr">
        <is>
          <t>Lark Youth Polo</t>
        </is>
      </c>
      <c r="D137" s="0" t="inlineStr">
        <is>
          <t>'127602</t>
        </is>
      </c>
      <c r="E137" s="0" t="inlineStr">
        <is>
          <t>KSU LARK Y PE:127602C-YM</t>
        </is>
      </c>
      <c r="F137" s="0" t="inlineStr">
        <is>
          <t>'805127602027</t>
        </is>
      </c>
      <c r="G137" s="0" t="inlineStr">
        <is>
          <t>YOUTH</t>
        </is>
      </c>
      <c r="H137" s="0" t="inlineStr">
        <is>
          <t>YM</t>
        </is>
      </c>
      <c r="I137" s="0">
        <v>34.99</v>
      </c>
      <c r="J137" s="0">
        <v>6</v>
      </c>
    </row>
    <row r="138" spans="1:10" customHeight="0">
      <c r="A138" s="0">
        <f>HYPERLINK("https://dl.dropboxusercontent.com/scl/fi/3dcvu8kq8ztxemojteyyq/127602t.jpg?rlkey=0i02g5qodg1xqmnix2qeugnb6&amp;dl=0","Click to download Image")</f>
      </c>
      <c r="C138" s="0" t="inlineStr">
        <is>
          <t>Lark Youth Polo</t>
        </is>
      </c>
      <c r="D138" s="0" t="inlineStr">
        <is>
          <t>'127602</t>
        </is>
      </c>
      <c r="E138" s="0" t="inlineStr">
        <is>
          <t>KSU LARK Y PE:127602D-YL</t>
        </is>
      </c>
      <c r="F138" s="0" t="inlineStr">
        <is>
          <t>'805127602034</t>
        </is>
      </c>
      <c r="G138" s="0" t="inlineStr">
        <is>
          <t>YOUTH</t>
        </is>
      </c>
      <c r="H138" s="0" t="inlineStr">
        <is>
          <t>YL</t>
        </is>
      </c>
      <c r="I138" s="0">
        <v>34.99</v>
      </c>
      <c r="J138" s="0">
        <v>5</v>
      </c>
    </row>
    <row r="139" spans="1:10" customHeight="0">
      <c r="A139" s="0">
        <f>HYPERLINK("https://dl.dropboxusercontent.com/scl/fi/3dcvu8kq8ztxemojteyyq/127602t.jpg?rlkey=0i02g5qodg1xqmnix2qeugnb6&amp;dl=0","Click to download Image")</f>
      </c>
      <c r="C139" s="0" t="inlineStr">
        <is>
          <t>Lark Youth Polo</t>
        </is>
      </c>
      <c r="D139" s="0" t="inlineStr">
        <is>
          <t>'127602</t>
        </is>
      </c>
      <c r="E139" s="0" t="inlineStr">
        <is>
          <t>KSU LARK Y PE:127602E-YXL</t>
        </is>
      </c>
      <c r="F139" s="0" t="inlineStr">
        <is>
          <t>'805127602041</t>
        </is>
      </c>
      <c r="G139" s="0" t="inlineStr">
        <is>
          <t>YOUTH</t>
        </is>
      </c>
      <c r="H139" s="0" t="inlineStr">
        <is>
          <t>YXL</t>
        </is>
      </c>
      <c r="I139" s="0">
        <v>34.99</v>
      </c>
      <c r="J139" s="0">
        <v>6</v>
      </c>
    </row>
    <row r="140" spans="1:10" customHeight="0">
      <c r="A140" s="0">
        <f>HYPERLINK("https://dl.dropboxusercontent.com/scl/fi/3dcvu8kq8ztxemojteyyq/127602t.jpg?rlkey=0i02g5qodg1xqmnix2qeugnb6&amp;dl=0","Click to download Image")</f>
      </c>
      <c r="C140" s="0" t="inlineStr">
        <is>
          <t>Lark Youth Polo</t>
        </is>
      </c>
      <c r="D140" s="0" t="inlineStr">
        <is>
          <t>'127602</t>
        </is>
      </c>
      <c r="E140" s="0" t="inlineStr">
        <is>
          <t>KSU LARK Y PE 12PK:127602Z-12PK</t>
        </is>
      </c>
      <c r="F140" s="0" t="inlineStr">
        <is>
          <t>'805127602997</t>
        </is>
      </c>
      <c r="G140" s="0" t="inlineStr">
        <is>
          <t>YOUTH</t>
        </is>
      </c>
      <c r="H140" s="0" t="inlineStr">
        <is>
          <t>12 PACK</t>
        </is>
      </c>
      <c r="I140" s="0">
        <v>336</v>
      </c>
      <c r="J140" s="0">
        <v>0</v>
      </c>
    </row>
    <row r="141" spans="1:10" customHeight="0">
      <c r="A141" s="0">
        <f>HYPERLINK("https://dl.dropboxusercontent.com/scl/fi/h4o72dg505c9i0wx75363/127300t.jpg?rlkey=00c4u1e70hjr1igkzaml1wt8g&amp;dl=0","Click to download Image")</f>
      </c>
      <c r="C141" s="0" t="inlineStr">
        <is>
          <t>Lark Men's Polo</t>
        </is>
      </c>
      <c r="D141" s="0" t="inlineStr">
        <is>
          <t>'127300</t>
        </is>
      </c>
      <c r="E141" s="0" t="inlineStr">
        <is>
          <t>KSU LARK M PE:127300A-S</t>
        </is>
      </c>
      <c r="F141" s="0" t="inlineStr">
        <is>
          <t>'805127300046</t>
        </is>
      </c>
      <c r="G141" s="0" t="inlineStr">
        <is>
          <t>MENS</t>
        </is>
      </c>
      <c r="H141" s="0" t="inlineStr">
        <is>
          <t>S</t>
        </is>
      </c>
      <c r="I141" s="0">
        <v>49.99</v>
      </c>
      <c r="J141" s="0">
        <v>3</v>
      </c>
    </row>
    <row r="142" spans="1:10" customHeight="0">
      <c r="A142" s="0">
        <f>HYPERLINK("https://dl.dropboxusercontent.com/scl/fi/h4o72dg505c9i0wx75363/127300t.jpg?rlkey=00c4u1e70hjr1igkzaml1wt8g&amp;dl=0","Click to download Image")</f>
      </c>
      <c r="C142" s="0" t="inlineStr">
        <is>
          <t>Lark Men's Polo</t>
        </is>
      </c>
      <c r="D142" s="0" t="inlineStr">
        <is>
          <t>'127300</t>
        </is>
      </c>
      <c r="E142" s="0" t="inlineStr">
        <is>
          <t>KSU LARK M PE:127300B-M</t>
        </is>
      </c>
      <c r="F142" s="0" t="inlineStr">
        <is>
          <t>'805127300053</t>
        </is>
      </c>
      <c r="G142" s="0" t="inlineStr">
        <is>
          <t>MENS</t>
        </is>
      </c>
      <c r="H142" s="0" t="inlineStr">
        <is>
          <t>M</t>
        </is>
      </c>
      <c r="I142" s="0">
        <v>49.99</v>
      </c>
      <c r="J142" s="0">
        <v>6</v>
      </c>
    </row>
    <row r="143" spans="1:10" customHeight="0">
      <c r="A143" s="0">
        <f>HYPERLINK("https://dl.dropboxusercontent.com/scl/fi/h4o72dg505c9i0wx75363/127300t.jpg?rlkey=00c4u1e70hjr1igkzaml1wt8g&amp;dl=0","Click to download Image")</f>
      </c>
      <c r="C143" s="0" t="inlineStr">
        <is>
          <t>Lark Men's Polo</t>
        </is>
      </c>
      <c r="D143" s="0" t="inlineStr">
        <is>
          <t>'127300</t>
        </is>
      </c>
      <c r="E143" s="0" t="inlineStr">
        <is>
          <t>KSU LARK M PE:127300C-L</t>
        </is>
      </c>
      <c r="F143" s="0" t="inlineStr">
        <is>
          <t>'805127300060</t>
        </is>
      </c>
      <c r="G143" s="0" t="inlineStr">
        <is>
          <t>MENS</t>
        </is>
      </c>
      <c r="H143" s="0" t="inlineStr">
        <is>
          <t>L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HYPERLINK("https://dl.dropboxusercontent.com/scl/fi/h4o72dg505c9i0wx75363/127300t.jpg?rlkey=00c4u1e70hjr1igkzaml1wt8g&amp;dl=0","Click to download Image")</f>
      </c>
      <c r="C144" s="0" t="inlineStr">
        <is>
          <t>Lark Men's Polo</t>
        </is>
      </c>
      <c r="D144" s="0" t="inlineStr">
        <is>
          <t>'127300</t>
        </is>
      </c>
      <c r="E144" s="0" t="inlineStr">
        <is>
          <t>KSU LARK M PE:127300D-XL</t>
        </is>
      </c>
      <c r="F144" s="0" t="inlineStr">
        <is>
          <t>'805127300077</t>
        </is>
      </c>
      <c r="G144" s="0" t="inlineStr">
        <is>
          <t>MENS</t>
        </is>
      </c>
      <c r="H144" s="0" t="inlineStr">
        <is>
          <t>XL</t>
        </is>
      </c>
      <c r="I144" s="0">
        <v>49.99</v>
      </c>
      <c r="J144" s="0">
        <v>1</v>
      </c>
    </row>
    <row r="145" spans="1:10" customHeight="0">
      <c r="A145" s="0">
        <f>HYPERLINK("https://dl.dropboxusercontent.com/scl/fi/h4o72dg505c9i0wx75363/127300t.jpg?rlkey=00c4u1e70hjr1igkzaml1wt8g&amp;dl=0","Click to download Image")</f>
      </c>
      <c r="C145" s="0" t="inlineStr">
        <is>
          <t>Lark Men's Polo</t>
        </is>
      </c>
      <c r="D145" s="0" t="inlineStr">
        <is>
          <t>'127300</t>
        </is>
      </c>
      <c r="E145" s="0" t="inlineStr">
        <is>
          <t>KSU LARK M PE:127300E-2XL</t>
        </is>
      </c>
      <c r="F145" s="0" t="inlineStr">
        <is>
          <t>'805127300084</t>
        </is>
      </c>
      <c r="G145" s="0" t="inlineStr">
        <is>
          <t>MENS</t>
        </is>
      </c>
      <c r="H145" s="0" t="inlineStr">
        <is>
          <t>2XL</t>
        </is>
      </c>
      <c r="I145" s="0">
        <v>49.99</v>
      </c>
      <c r="J145" s="0">
        <v>3</v>
      </c>
    </row>
    <row r="146" spans="1:10" customHeight="0">
      <c r="A146" s="0">
        <f>HYPERLINK("https://dl.dropboxusercontent.com/scl/fi/h4o72dg505c9i0wx75363/127300t.jpg?rlkey=00c4u1e70hjr1igkzaml1wt8g&amp;dl=0","Click to download Image")</f>
      </c>
      <c r="C146" s="0" t="inlineStr">
        <is>
          <t>Lark Men's Polo</t>
        </is>
      </c>
      <c r="D146" s="0" t="inlineStr">
        <is>
          <t>'127300</t>
        </is>
      </c>
      <c r="E146" s="0" t="inlineStr">
        <is>
          <t>KSU LARK M PE:127300F-3XL</t>
        </is>
      </c>
      <c r="F146" s="0" t="inlineStr">
        <is>
          <t>'805127300091</t>
        </is>
      </c>
      <c r="G146" s="0" t="inlineStr">
        <is>
          <t>MENS</t>
        </is>
      </c>
      <c r="H146" s="0" t="inlineStr">
        <is>
          <t>3XL</t>
        </is>
      </c>
      <c r="I146" s="0">
        <v>49.99</v>
      </c>
      <c r="J146" s="0">
        <v>3</v>
      </c>
    </row>
    <row r="147" spans="1:10" customHeight="0">
      <c r="A147" s="0">
        <f>HYPERLINK("https://dl.dropboxusercontent.com/scl/fi/h4o72dg505c9i0wx75363/127300t.jpg?rlkey=00c4u1e70hjr1igkzaml1wt8g&amp;dl=0","Click to download Image")</f>
      </c>
      <c r="C147" s="0" t="inlineStr">
        <is>
          <t>Lark Men's Polo</t>
        </is>
      </c>
      <c r="D147" s="0" t="inlineStr">
        <is>
          <t>'127300</t>
        </is>
      </c>
      <c r="E147" s="0" t="inlineStr">
        <is>
          <t>KSU LARK M PE 12PK:127300Z-12PK</t>
        </is>
      </c>
      <c r="F147" s="0" t="inlineStr">
        <is>
          <t>'805127300992</t>
        </is>
      </c>
      <c r="G147" s="0" t="inlineStr">
        <is>
          <t>MENS</t>
        </is>
      </c>
      <c r="H147" s="0" t="inlineStr">
        <is>
          <t>12 PACK</t>
        </is>
      </c>
      <c r="I147" s="0">
        <v>486</v>
      </c>
      <c r="J147" s="0">
        <v>0</v>
      </c>
    </row>
    <row r="148" spans="1:10" customHeight="0">
      <c r="A148" s="0">
        <f>HYPERLINK("https://dl.dropboxusercontent.com/scl/fi/jtn8s0kf4mzlmypaq7nwj/127334t.jpg?rlkey=rcapu05jr4mj2nejtfcb24kv4&amp;dl=0","Click to download Image")</f>
      </c>
      <c r="B148" s="0">
        <f>HYPERLINK("https://dl.dropboxusercontent.com/scl/fi/rlvjpixolu2fqrdd66fqo/mens-t-shirt-size-chartsjobe.jpg?rlkey=jjxrmp8pmbdj481c0e82833oz&amp;dl=0","Click to download SizeChart")</f>
      </c>
      <c r="C148" s="0" t="inlineStr">
        <is>
          <t>Jobe Men's Long Sleeve</t>
        </is>
      </c>
      <c r="D148" s="0" t="inlineStr">
        <is>
          <t>'127334</t>
        </is>
      </c>
      <c r="E148" s="0" t="inlineStr">
        <is>
          <t>KSU JOBE M PE:127334A-S</t>
        </is>
      </c>
      <c r="F148" s="0" t="inlineStr">
        <is>
          <t>'805127334041</t>
        </is>
      </c>
      <c r="G148" s="0" t="inlineStr">
        <is>
          <t>MENS</t>
        </is>
      </c>
      <c r="H148" s="0" t="inlineStr">
        <is>
          <t>S</t>
        </is>
      </c>
      <c r="I148" s="0">
        <v>29.99</v>
      </c>
      <c r="J148" s="0">
        <v>10</v>
      </c>
    </row>
    <row r="149" spans="1:10" customHeight="0">
      <c r="A149" s="0">
        <f>HYPERLINK("https://dl.dropboxusercontent.com/scl/fi/jtn8s0kf4mzlmypaq7nwj/127334t.jpg?rlkey=rcapu05jr4mj2nejtfcb24kv4&amp;dl=0","Click to download Image")</f>
      </c>
      <c r="B149" s="0">
        <f>HYPERLINK("https://dl.dropboxusercontent.com/scl/fi/rlvjpixolu2fqrdd66fqo/mens-t-shirt-size-chartsjobe.jpg?rlkey=jjxrmp8pmbdj481c0e82833oz&amp;dl=0","Click to download SizeChart")</f>
      </c>
      <c r="C149" s="0" t="inlineStr">
        <is>
          <t>Jobe Men's Long Sleeve</t>
        </is>
      </c>
      <c r="D149" s="0" t="inlineStr">
        <is>
          <t>'127334</t>
        </is>
      </c>
      <c r="E149" s="0" t="inlineStr">
        <is>
          <t>KSU JOBE M PE:127334B-M</t>
        </is>
      </c>
      <c r="F149" s="0" t="inlineStr">
        <is>
          <t>'805127334058</t>
        </is>
      </c>
      <c r="G149" s="0" t="inlineStr">
        <is>
          <t>MENS</t>
        </is>
      </c>
      <c r="H149" s="0" t="inlineStr">
        <is>
          <t>M</t>
        </is>
      </c>
      <c r="I149" s="0">
        <v>29.99</v>
      </c>
      <c r="J149" s="0">
        <v>20</v>
      </c>
    </row>
    <row r="150" spans="1:10" customHeight="0">
      <c r="A150" s="0">
        <f>HYPERLINK("https://dl.dropboxusercontent.com/scl/fi/jtn8s0kf4mzlmypaq7nwj/127334t.jpg?rlkey=rcapu05jr4mj2nejtfcb24kv4&amp;dl=0","Click to download Image")</f>
      </c>
      <c r="B150" s="0">
        <f>HYPERLINK("https://dl.dropboxusercontent.com/scl/fi/rlvjpixolu2fqrdd66fqo/mens-t-shirt-size-chartsjobe.jpg?rlkey=jjxrmp8pmbdj481c0e82833oz&amp;dl=0","Click to download SizeChart")</f>
      </c>
      <c r="C150" s="0" t="inlineStr">
        <is>
          <t>Jobe Men's Long Sleeve</t>
        </is>
      </c>
      <c r="D150" s="0" t="inlineStr">
        <is>
          <t>'127334</t>
        </is>
      </c>
      <c r="E150" s="0" t="inlineStr">
        <is>
          <t>KSU JOBE M PE:127334C-L</t>
        </is>
      </c>
      <c r="F150" s="0" t="inlineStr">
        <is>
          <t>'805127334065</t>
        </is>
      </c>
      <c r="G150" s="0" t="inlineStr">
        <is>
          <t>MENS</t>
        </is>
      </c>
      <c r="H150" s="0" t="inlineStr">
        <is>
          <t>L</t>
        </is>
      </c>
      <c r="I150" s="0">
        <v>29.99</v>
      </c>
      <c r="J150" s="0">
        <v>26</v>
      </c>
    </row>
    <row r="151" spans="1:10" customHeight="0">
      <c r="A151" s="0">
        <f>HYPERLINK("https://dl.dropboxusercontent.com/scl/fi/jtn8s0kf4mzlmypaq7nwj/127334t.jpg?rlkey=rcapu05jr4mj2nejtfcb24kv4&amp;dl=0","Click to download Image")</f>
      </c>
      <c r="B151" s="0">
        <f>HYPERLINK("https://dl.dropboxusercontent.com/scl/fi/rlvjpixolu2fqrdd66fqo/mens-t-shirt-size-chartsjobe.jpg?rlkey=jjxrmp8pmbdj481c0e82833oz&amp;dl=0","Click to download SizeChart")</f>
      </c>
      <c r="C151" s="0" t="inlineStr">
        <is>
          <t>Jobe Men's Long Sleeve</t>
        </is>
      </c>
      <c r="D151" s="0" t="inlineStr">
        <is>
          <t>'127334</t>
        </is>
      </c>
      <c r="E151" s="0" t="inlineStr">
        <is>
          <t>KSU JOBE M PE:127334D-XL</t>
        </is>
      </c>
      <c r="F151" s="0" t="inlineStr">
        <is>
          <t>'805127334072</t>
        </is>
      </c>
      <c r="G151" s="0" t="inlineStr">
        <is>
          <t>MENS</t>
        </is>
      </c>
      <c r="H151" s="0" t="inlineStr">
        <is>
          <t>XL</t>
        </is>
      </c>
      <c r="I151" s="0">
        <v>29.99</v>
      </c>
      <c r="J151" s="0">
        <v>26</v>
      </c>
    </row>
    <row r="152" spans="1:10" customHeight="0">
      <c r="A152" s="0">
        <f>HYPERLINK("https://dl.dropboxusercontent.com/scl/fi/jtn8s0kf4mzlmypaq7nwj/127334t.jpg?rlkey=rcapu05jr4mj2nejtfcb24kv4&amp;dl=0","Click to download Image")</f>
      </c>
      <c r="B152" s="0">
        <f>HYPERLINK("https://dl.dropboxusercontent.com/scl/fi/rlvjpixolu2fqrdd66fqo/mens-t-shirt-size-chartsjobe.jpg?rlkey=jjxrmp8pmbdj481c0e82833oz&amp;dl=0","Click to download SizeChart")</f>
      </c>
      <c r="C152" s="0" t="inlineStr">
        <is>
          <t>Jobe Men's Long Sleeve</t>
        </is>
      </c>
      <c r="D152" s="0" t="inlineStr">
        <is>
          <t>'127334</t>
        </is>
      </c>
      <c r="E152" s="0" t="inlineStr">
        <is>
          <t>KSU JOBE M PE:127334E-2XL</t>
        </is>
      </c>
      <c r="F152" s="0" t="inlineStr">
        <is>
          <t>'805127334089</t>
        </is>
      </c>
      <c r="G152" s="0" t="inlineStr">
        <is>
          <t>MENS</t>
        </is>
      </c>
      <c r="H152" s="0" t="inlineStr">
        <is>
          <t>2XL</t>
        </is>
      </c>
      <c r="I152" s="0">
        <v>29.99</v>
      </c>
      <c r="J152" s="0">
        <v>18</v>
      </c>
    </row>
    <row r="153" spans="1:10" customHeight="0">
      <c r="A153" s="0">
        <f>HYPERLINK("https://dl.dropboxusercontent.com/scl/fi/jtn8s0kf4mzlmypaq7nwj/127334t.jpg?rlkey=rcapu05jr4mj2nejtfcb24kv4&amp;dl=0","Click to download Image")</f>
      </c>
      <c r="B153" s="0">
        <f>HYPERLINK("https://dl.dropboxusercontent.com/scl/fi/rlvjpixolu2fqrdd66fqo/mens-t-shirt-size-chartsjobe.jpg?rlkey=jjxrmp8pmbdj481c0e82833oz&amp;dl=0","Click to download SizeChart")</f>
      </c>
      <c r="C153" s="0" t="inlineStr">
        <is>
          <t>Jobe Men's Long Sleeve</t>
        </is>
      </c>
      <c r="D153" s="0" t="inlineStr">
        <is>
          <t>'127334</t>
        </is>
      </c>
      <c r="E153" s="0" t="inlineStr">
        <is>
          <t>KSU JOBE M PE:127334F-3XL</t>
        </is>
      </c>
      <c r="F153" s="0" t="inlineStr">
        <is>
          <t>'805127334096</t>
        </is>
      </c>
      <c r="G153" s="0" t="inlineStr">
        <is>
          <t>MENS</t>
        </is>
      </c>
      <c r="H153" s="0" t="inlineStr">
        <is>
          <t>3XL</t>
        </is>
      </c>
      <c r="I153" s="0">
        <v>29.99</v>
      </c>
      <c r="J153" s="0">
        <v>10</v>
      </c>
    </row>
    <row r="154" spans="1:10" customHeight="0">
      <c r="A154" s="0">
        <f>HYPERLINK("https://dl.dropboxusercontent.com/scl/fi/jtn8s0kf4mzlmypaq7nwj/127334t.jpg?rlkey=rcapu05jr4mj2nejtfcb24kv4&amp;dl=0","Click to download Image")</f>
      </c>
      <c r="B154" s="0">
        <f>HYPERLINK("https://dl.dropboxusercontent.com/scl/fi/rlvjpixolu2fqrdd66fqo/mens-t-shirt-size-chartsjobe.jpg?rlkey=jjxrmp8pmbdj481c0e82833oz&amp;dl=0","Click to download SizeChart")</f>
      </c>
      <c r="C154" s="0" t="inlineStr">
        <is>
          <t>Jobe Men's Long Sleeve</t>
        </is>
      </c>
      <c r="D154" s="0" t="inlineStr">
        <is>
          <t>'127334</t>
        </is>
      </c>
      <c r="E154" s="0" t="inlineStr">
        <is>
          <t>KSU JOBE M PE 12PK:127334Z-12PK</t>
        </is>
      </c>
      <c r="F154" s="0" t="inlineStr">
        <is>
          <t>'805127334997</t>
        </is>
      </c>
      <c r="G154" s="0" t="inlineStr">
        <is>
          <t>MENS</t>
        </is>
      </c>
      <c r="H154" s="0" t="inlineStr">
        <is>
          <t>12 PACK</t>
        </is>
      </c>
      <c r="I154" s="0">
        <v>294</v>
      </c>
      <c r="J154" s="0">
        <v>0</v>
      </c>
    </row>
    <row r="155" spans="1:10" customHeight="0">
      <c r="A155" s="0">
        <f>HYPERLINK("https://dl.dropboxusercontent.com/scl/fi/cylbjne58ufl49vy4m0my/127299t.jpg?rlkey=fid33o9fd6jyzki03a7d21r5y&amp;dl=0","Click to download Image")</f>
      </c>
      <c r="B155" s="0">
        <f>HYPERLINK("https://dl.dropboxusercontent.com/scl/fi/lpm2dvuk8m62mx66i1ypj/mens-t-shirt-size-chartsgabe.jpg?rlkey=9h3jihpi21m2xwpg8tlnizapy&amp;dl=0","Click to download SizeChart")</f>
      </c>
      <c r="C155" s="0" t="inlineStr">
        <is>
          <t>Gabe Men's Shirt</t>
        </is>
      </c>
      <c r="D155" s="0" t="inlineStr">
        <is>
          <t>'127299</t>
        </is>
      </c>
      <c r="E155" s="0" t="inlineStr">
        <is>
          <t>KSU GABE M PE:127299A-S</t>
        </is>
      </c>
      <c r="F155" s="0" t="inlineStr">
        <is>
          <t>'805127299043</t>
        </is>
      </c>
      <c r="G155" s="0" t="inlineStr">
        <is>
          <t>MENS</t>
        </is>
      </c>
      <c r="H155" s="0" t="inlineStr">
        <is>
          <t>S</t>
        </is>
      </c>
      <c r="I155" s="0">
        <v>29.99</v>
      </c>
      <c r="J155" s="0">
        <v>3</v>
      </c>
    </row>
    <row r="156" spans="1:10" customHeight="0">
      <c r="A156" s="0">
        <f>HYPERLINK("https://dl.dropboxusercontent.com/scl/fi/cylbjne58ufl49vy4m0my/127299t.jpg?rlkey=fid33o9fd6jyzki03a7d21r5y&amp;dl=0","Click to download Image")</f>
      </c>
      <c r="B156" s="0">
        <f>HYPERLINK("https://dl.dropboxusercontent.com/scl/fi/lpm2dvuk8m62mx66i1ypj/mens-t-shirt-size-chartsgabe.jpg?rlkey=9h3jihpi21m2xwpg8tlnizapy&amp;dl=0","Click to download SizeChart")</f>
      </c>
      <c r="C156" s="0" t="inlineStr">
        <is>
          <t>Gabe Men's Shirt</t>
        </is>
      </c>
      <c r="D156" s="0" t="inlineStr">
        <is>
          <t>'127299</t>
        </is>
      </c>
      <c r="E156" s="0" t="inlineStr">
        <is>
          <t>KSU GABE M PE:127299B-M</t>
        </is>
      </c>
      <c r="F156" s="0" t="inlineStr">
        <is>
          <t>'805127299050</t>
        </is>
      </c>
      <c r="G156" s="0" t="inlineStr">
        <is>
          <t>MENS</t>
        </is>
      </c>
      <c r="H156" s="0" t="inlineStr">
        <is>
          <t>M</t>
        </is>
      </c>
      <c r="I156" s="0">
        <v>29.99</v>
      </c>
      <c r="J156" s="0">
        <v>4</v>
      </c>
    </row>
    <row r="157" spans="1:10" customHeight="0">
      <c r="A157" s="0">
        <f>HYPERLINK("https://dl.dropboxusercontent.com/scl/fi/cylbjne58ufl49vy4m0my/127299t.jpg?rlkey=fid33o9fd6jyzki03a7d21r5y&amp;dl=0","Click to download Image")</f>
      </c>
      <c r="B157" s="0">
        <f>HYPERLINK("https://dl.dropboxusercontent.com/scl/fi/lpm2dvuk8m62mx66i1ypj/mens-t-shirt-size-chartsgabe.jpg?rlkey=9h3jihpi21m2xwpg8tlnizapy&amp;dl=0","Click to download SizeChart")</f>
      </c>
      <c r="C157" s="0" t="inlineStr">
        <is>
          <t>Gabe Men's Shirt</t>
        </is>
      </c>
      <c r="D157" s="0" t="inlineStr">
        <is>
          <t>'127299</t>
        </is>
      </c>
      <c r="E157" s="0" t="inlineStr">
        <is>
          <t>KSU GABE M PE:127299C-L</t>
        </is>
      </c>
      <c r="F157" s="0" t="inlineStr">
        <is>
          <t>'805127299067</t>
        </is>
      </c>
      <c r="G157" s="0" t="inlineStr">
        <is>
          <t>MENS</t>
        </is>
      </c>
      <c r="H157" s="0" t="inlineStr">
        <is>
          <t>L</t>
        </is>
      </c>
      <c r="I157" s="0">
        <v>29.99</v>
      </c>
      <c r="J157" s="0">
        <v>7</v>
      </c>
    </row>
    <row r="158" spans="1:10" customHeight="0">
      <c r="A158" s="0">
        <f>HYPERLINK("https://dl.dropboxusercontent.com/scl/fi/cylbjne58ufl49vy4m0my/127299t.jpg?rlkey=fid33o9fd6jyzki03a7d21r5y&amp;dl=0","Click to download Image")</f>
      </c>
      <c r="B158" s="0">
        <f>HYPERLINK("https://dl.dropboxusercontent.com/scl/fi/lpm2dvuk8m62mx66i1ypj/mens-t-shirt-size-chartsgabe.jpg?rlkey=9h3jihpi21m2xwpg8tlnizapy&amp;dl=0","Click to download SizeChart")</f>
      </c>
      <c r="C158" s="0" t="inlineStr">
        <is>
          <t>Gabe Men's Shirt</t>
        </is>
      </c>
      <c r="D158" s="0" t="inlineStr">
        <is>
          <t>'127299</t>
        </is>
      </c>
      <c r="E158" s="0" t="inlineStr">
        <is>
          <t>KSU GABE M PE:127299D-XL</t>
        </is>
      </c>
      <c r="F158" s="0" t="inlineStr">
        <is>
          <t>'805127299074</t>
        </is>
      </c>
      <c r="G158" s="0" t="inlineStr">
        <is>
          <t>MENS</t>
        </is>
      </c>
      <c r="H158" s="0" t="inlineStr">
        <is>
          <t>XL</t>
        </is>
      </c>
      <c r="I158" s="0">
        <v>29.99</v>
      </c>
      <c r="J158" s="0">
        <v>7</v>
      </c>
    </row>
    <row r="159" spans="1:10" customHeight="0">
      <c r="A159" s="0">
        <f>HYPERLINK("https://dl.dropboxusercontent.com/scl/fi/cylbjne58ufl49vy4m0my/127299t.jpg?rlkey=fid33o9fd6jyzki03a7d21r5y&amp;dl=0","Click to download Image")</f>
      </c>
      <c r="B159" s="0">
        <f>HYPERLINK("https://dl.dropboxusercontent.com/scl/fi/lpm2dvuk8m62mx66i1ypj/mens-t-shirt-size-chartsgabe.jpg?rlkey=9h3jihpi21m2xwpg8tlnizapy&amp;dl=0","Click to download SizeChart")</f>
      </c>
      <c r="C159" s="0" t="inlineStr">
        <is>
          <t>Gabe Men's Shirt</t>
        </is>
      </c>
      <c r="D159" s="0" t="inlineStr">
        <is>
          <t>'127299</t>
        </is>
      </c>
      <c r="E159" s="0" t="inlineStr">
        <is>
          <t>KSU GABE M PE:127299E-2XL</t>
        </is>
      </c>
      <c r="F159" s="0" t="inlineStr">
        <is>
          <t>'805127299081</t>
        </is>
      </c>
      <c r="G159" s="0" t="inlineStr">
        <is>
          <t>MENS</t>
        </is>
      </c>
      <c r="H159" s="0" t="inlineStr">
        <is>
          <t>2XL</t>
        </is>
      </c>
      <c r="I159" s="0">
        <v>29.99</v>
      </c>
      <c r="J159" s="0">
        <v>8</v>
      </c>
    </row>
    <row r="160" spans="1:10" customHeight="0">
      <c r="A160" s="0">
        <f>HYPERLINK("https://dl.dropboxusercontent.com/scl/fi/cylbjne58ufl49vy4m0my/127299t.jpg?rlkey=fid33o9fd6jyzki03a7d21r5y&amp;dl=0","Click to download Image")</f>
      </c>
      <c r="B160" s="0">
        <f>HYPERLINK("https://dl.dropboxusercontent.com/scl/fi/lpm2dvuk8m62mx66i1ypj/mens-t-shirt-size-chartsgabe.jpg?rlkey=9h3jihpi21m2xwpg8tlnizapy&amp;dl=0","Click to download SizeChart")</f>
      </c>
      <c r="C160" s="0" t="inlineStr">
        <is>
          <t>Gabe Men's Shirt</t>
        </is>
      </c>
      <c r="D160" s="0" t="inlineStr">
        <is>
          <t>'127299</t>
        </is>
      </c>
      <c r="E160" s="0" t="inlineStr">
        <is>
          <t>KSU GABE M PE:127299F-3XL</t>
        </is>
      </c>
      <c r="F160" s="0" t="inlineStr">
        <is>
          <t>'805127299098</t>
        </is>
      </c>
      <c r="G160" s="0" t="inlineStr">
        <is>
          <t>MENS</t>
        </is>
      </c>
      <c r="H160" s="0" t="inlineStr">
        <is>
          <t>3XL</t>
        </is>
      </c>
      <c r="I160" s="0">
        <v>29.99</v>
      </c>
      <c r="J160" s="0">
        <v>4</v>
      </c>
    </row>
    <row r="161" spans="1:10" customHeight="0">
      <c r="A161" s="0">
        <f>HYPERLINK("https://dl.dropboxusercontent.com/scl/fi/cylbjne58ufl49vy4m0my/127299t.jpg?rlkey=fid33o9fd6jyzki03a7d21r5y&amp;dl=0","Click to download Image")</f>
      </c>
      <c r="B161" s="0">
        <f>HYPERLINK("https://dl.dropboxusercontent.com/scl/fi/lpm2dvuk8m62mx66i1ypj/mens-t-shirt-size-chartsgabe.jpg?rlkey=9h3jihpi21m2xwpg8tlnizapy&amp;dl=0","Click to download SizeChart")</f>
      </c>
      <c r="C161" s="0" t="inlineStr">
        <is>
          <t>Gabe Men's Shirt</t>
        </is>
      </c>
      <c r="D161" s="0" t="inlineStr">
        <is>
          <t>'127299</t>
        </is>
      </c>
      <c r="E161" s="0" t="inlineStr">
        <is>
          <t>KSU GABE M PE 12PK:127299Z-12PK</t>
        </is>
      </c>
      <c r="F161" s="0" t="inlineStr">
        <is>
          <t>'805127299999</t>
        </is>
      </c>
      <c r="G161" s="0" t="inlineStr">
        <is>
          <t>MENS</t>
        </is>
      </c>
      <c r="H161" s="0" t="inlineStr">
        <is>
          <t>12 PACK</t>
        </is>
      </c>
      <c r="I161" s="0">
        <v>294</v>
      </c>
      <c r="J161" s="0">
        <v>0</v>
      </c>
    </row>
    <row r="162" spans="1:10" customHeight="0">
      <c r="A162" s="0">
        <f>HYPERLINK("https://dl.dropboxusercontent.com/scl/fi/4unialfyjnvripji91epb/football-152664-tn.jpg?rlkey=m1qtqg7e7403f9xgytw1iqsqz&amp;dl=0","Click to download Image")</f>
      </c>
      <c r="C162" s="0" t="inlineStr">
        <is>
          <t>Mini Rubber Football</t>
        </is>
      </c>
      <c r="D162" s="0" t="inlineStr">
        <is>
          <t>'152664</t>
        </is>
      </c>
      <c r="E162" s="0" t="inlineStr">
        <is>
          <t>KSU FOOTBA PE:152664</t>
        </is>
      </c>
      <c r="F162" s="0" t="inlineStr">
        <is>
          <t>'905152664011</t>
        </is>
      </c>
      <c r="H162" s="0" t="inlineStr">
        <is>
          <t>ONE SIZE</t>
        </is>
      </c>
      <c r="I162" s="0">
        <v>19.99</v>
      </c>
      <c r="J162" s="0">
        <v>119</v>
      </c>
    </row>
    <row r="163" spans="1:10" customHeight="0">
      <c r="A163" s="0">
        <f>HYPERLINK("https://dl.dropboxusercontent.com/scl/fi/64igbog62kwerfpfhrg2m/basketball-152663-tn.jpg?rlkey=lo8q85vwahpeagz0bhash48p2&amp;dl=0","Click to download Image")</f>
      </c>
      <c r="C163" s="0" t="inlineStr">
        <is>
          <t>Mini Rubber Basketball</t>
        </is>
      </c>
      <c r="D163" s="0" t="inlineStr">
        <is>
          <t>'152663</t>
        </is>
      </c>
      <c r="E163" s="0" t="inlineStr">
        <is>
          <t>KSU BASKET PE:152663</t>
        </is>
      </c>
      <c r="F163" s="0" t="inlineStr">
        <is>
          <t>'905152663014</t>
        </is>
      </c>
      <c r="H163" s="0" t="inlineStr">
        <is>
          <t>ONE SIZE</t>
        </is>
      </c>
      <c r="I163" s="0">
        <v>19.99</v>
      </c>
      <c r="J163" s="0">
        <v>111</v>
      </c>
    </row>
    <row r="164" spans="1:10" customHeight="0">
      <c r="A164" s="0">
        <f>HYPERLINK("https://dl.dropboxusercontent.com/scl/fi/s2tygc4wzlql6k2p1gq43/sideline-136334-af.jpg?rlkey=ht6cnb5h1ldl43o60zlvnp1qh&amp;dl=0","Click to download Image")</f>
      </c>
      <c r="C164" s="0" t="inlineStr">
        <is>
          <t>Sideline Fanny Pack</t>
        </is>
      </c>
      <c r="D164" s="0" t="inlineStr">
        <is>
          <t>'136334</t>
        </is>
      </c>
      <c r="E164" s="0" t="inlineStr">
        <is>
          <t>KSU SIDELI CR:136334</t>
        </is>
      </c>
      <c r="F164" s="0" t="inlineStr">
        <is>
          <t>'905136334015</t>
        </is>
      </c>
      <c r="I164" s="0">
        <v>19.99</v>
      </c>
      <c r="J164" s="0">
        <v>247</v>
      </c>
    </row>
    <row r="165" spans="1:10" customHeight="0">
      <c r="A165" s="0">
        <f>HYPERLINK("https://dl.dropboxusercontent.com/scl/fi/aiwvk43rzu2084rt185ig/dasher-152674-tn.jpg?rlkey=tchq356sfzwhwip96ajgs4zd5&amp;dl=0","Click to download Image")</f>
      </c>
      <c r="B165" s="0">
        <f>HYPERLINK("https://dl.dropboxusercontent.com/scl/fi/lyzrj26noz5rrdb2p4tog/graphic-update2022-mens.jpg?rlkey=8dof6myfisnr382bj6hamdpgp&amp;dl=0","Click to download SizeChart")</f>
      </c>
      <c r="C165" s="0" t="inlineStr">
        <is>
          <t>Dasher Unisex Ugly Sweatshirt</t>
        </is>
      </c>
      <c r="D165" s="0" t="inlineStr">
        <is>
          <t>'152674</t>
        </is>
      </c>
      <c r="E165" s="0" t="inlineStr">
        <is>
          <t>KSU DASHER M PE:152674AA-XS</t>
        </is>
      </c>
      <c r="F165" s="0" t="inlineStr">
        <is>
          <t>'805152674037</t>
        </is>
      </c>
      <c r="G165" s="0" t="inlineStr">
        <is>
          <t>MENS</t>
        </is>
      </c>
      <c r="H165" s="0" t="inlineStr">
        <is>
          <t>XS</t>
        </is>
      </c>
      <c r="I165" s="0">
        <v>49.99</v>
      </c>
      <c r="J165" s="0">
        <v>6</v>
      </c>
    </row>
    <row r="166" spans="1:10" customHeight="0">
      <c r="A166" s="0">
        <f>HYPERLINK("https://dl.dropboxusercontent.com/scl/fi/aiwvk43rzu2084rt185ig/dasher-152674-tn.jpg?rlkey=tchq356sfzwhwip96ajgs4zd5&amp;dl=0","Click to download Image")</f>
      </c>
      <c r="B166" s="0">
        <f>HYPERLINK("https://dl.dropboxusercontent.com/scl/fi/lyzrj26noz5rrdb2p4tog/graphic-update2022-mens.jpg?rlkey=8dof6myfisnr382bj6hamdpgp&amp;dl=0","Click to download SizeChart")</f>
      </c>
      <c r="C166" s="0" t="inlineStr">
        <is>
          <t>Dasher Unisex Ugly Sweatshirt</t>
        </is>
      </c>
      <c r="D166" s="0" t="inlineStr">
        <is>
          <t>'152674</t>
        </is>
      </c>
      <c r="E166" s="0" t="inlineStr">
        <is>
          <t>KSU DASHER M PE:152674A-S</t>
        </is>
      </c>
      <c r="F166" s="0" t="inlineStr">
        <is>
          <t>'805152674044</t>
        </is>
      </c>
      <c r="G166" s="0" t="inlineStr">
        <is>
          <t>MENS</t>
        </is>
      </c>
      <c r="H166" s="0" t="inlineStr">
        <is>
          <t>S</t>
        </is>
      </c>
      <c r="I166" s="0">
        <v>49.99</v>
      </c>
      <c r="J166" s="0">
        <v>2</v>
      </c>
    </row>
    <row r="167" spans="1:10" customHeight="0">
      <c r="A167" s="0">
        <f>HYPERLINK("https://dl.dropboxusercontent.com/scl/fi/aiwvk43rzu2084rt185ig/dasher-152674-tn.jpg?rlkey=tchq356sfzwhwip96ajgs4zd5&amp;dl=0","Click to download Image")</f>
      </c>
      <c r="B167" s="0">
        <f>HYPERLINK("https://dl.dropboxusercontent.com/scl/fi/lyzrj26noz5rrdb2p4tog/graphic-update2022-mens.jpg?rlkey=8dof6myfisnr382bj6hamdpgp&amp;dl=0","Click to download SizeChart")</f>
      </c>
      <c r="C167" s="0" t="inlineStr">
        <is>
          <t>Dasher Unisex Ugly Sweatshirt</t>
        </is>
      </c>
      <c r="D167" s="0" t="inlineStr">
        <is>
          <t>'152674</t>
        </is>
      </c>
      <c r="E167" s="0" t="inlineStr">
        <is>
          <t>KSU DASHER M PE:152674B-M</t>
        </is>
      </c>
      <c r="F167" s="0" t="inlineStr">
        <is>
          <t>'805152674051</t>
        </is>
      </c>
      <c r="G167" s="0" t="inlineStr">
        <is>
          <t>MENS</t>
        </is>
      </c>
      <c r="H167" s="0" t="inlineStr">
        <is>
          <t>M</t>
        </is>
      </c>
      <c r="I167" s="0">
        <v>49.99</v>
      </c>
      <c r="J167" s="0">
        <v>2</v>
      </c>
    </row>
    <row r="168" spans="1:10" customHeight="0">
      <c r="A168" s="0">
        <f>HYPERLINK("https://dl.dropboxusercontent.com/scl/fi/aiwvk43rzu2084rt185ig/dasher-152674-tn.jpg?rlkey=tchq356sfzwhwip96ajgs4zd5&amp;dl=0","Click to download Image")</f>
      </c>
      <c r="B168" s="0">
        <f>HYPERLINK("https://dl.dropboxusercontent.com/scl/fi/lyzrj26noz5rrdb2p4tog/graphic-update2022-mens.jpg?rlkey=8dof6myfisnr382bj6hamdpgp&amp;dl=0","Click to download SizeChart")</f>
      </c>
      <c r="C168" s="0" t="inlineStr">
        <is>
          <t>Dasher Unisex Ugly Sweatshirt</t>
        </is>
      </c>
      <c r="D168" s="0" t="inlineStr">
        <is>
          <t>'152674</t>
        </is>
      </c>
      <c r="E168" s="0" t="inlineStr">
        <is>
          <t>KSU DASHER M PE:152674C-L</t>
        </is>
      </c>
      <c r="F168" s="0" t="inlineStr">
        <is>
          <t>'805152674068</t>
        </is>
      </c>
      <c r="G168" s="0" t="inlineStr">
        <is>
          <t>MENS</t>
        </is>
      </c>
      <c r="H168" s="0" t="inlineStr">
        <is>
          <t>L</t>
        </is>
      </c>
      <c r="I168" s="0">
        <v>49.99</v>
      </c>
      <c r="J168" s="0">
        <v>0</v>
      </c>
    </row>
    <row r="169" spans="1:10" customHeight="0">
      <c r="A169" s="0">
        <f>HYPERLINK("https://dl.dropboxusercontent.com/scl/fi/aiwvk43rzu2084rt185ig/dasher-152674-tn.jpg?rlkey=tchq356sfzwhwip96ajgs4zd5&amp;dl=0","Click to download Image")</f>
      </c>
      <c r="B169" s="0">
        <f>HYPERLINK("https://dl.dropboxusercontent.com/scl/fi/lyzrj26noz5rrdb2p4tog/graphic-update2022-mens.jpg?rlkey=8dof6myfisnr382bj6hamdpgp&amp;dl=0","Click to download SizeChart")</f>
      </c>
      <c r="C169" s="0" t="inlineStr">
        <is>
          <t>Dasher Unisex Ugly Sweatshirt</t>
        </is>
      </c>
      <c r="D169" s="0" t="inlineStr">
        <is>
          <t>'152674</t>
        </is>
      </c>
      <c r="E169" s="0" t="inlineStr">
        <is>
          <t>KSU DASHER M PE:152674D-XL</t>
        </is>
      </c>
      <c r="F169" s="0" t="inlineStr">
        <is>
          <t>'805152674075</t>
        </is>
      </c>
      <c r="G169" s="0" t="inlineStr">
        <is>
          <t>MENS</t>
        </is>
      </c>
      <c r="H169" s="0" t="inlineStr">
        <is>
          <t>XL</t>
        </is>
      </c>
      <c r="I169" s="0">
        <v>49.99</v>
      </c>
      <c r="J169" s="0">
        <v>0</v>
      </c>
    </row>
    <row r="170" spans="1:10" customHeight="0">
      <c r="A170" s="0">
        <f>HYPERLINK("https://dl.dropboxusercontent.com/scl/fi/aiwvk43rzu2084rt185ig/dasher-152674-tn.jpg?rlkey=tchq356sfzwhwip96ajgs4zd5&amp;dl=0","Click to download Image")</f>
      </c>
      <c r="B170" s="0">
        <f>HYPERLINK("https://dl.dropboxusercontent.com/scl/fi/lyzrj26noz5rrdb2p4tog/graphic-update2022-mens.jpg?rlkey=8dof6myfisnr382bj6hamdpgp&amp;dl=0","Click to download SizeChart")</f>
      </c>
      <c r="C170" s="0" t="inlineStr">
        <is>
          <t>Dasher Unisex Ugly Sweatshirt</t>
        </is>
      </c>
      <c r="D170" s="0" t="inlineStr">
        <is>
          <t>'152674</t>
        </is>
      </c>
      <c r="E170" s="0" t="inlineStr">
        <is>
          <t>KSU DASHER M PE:152674E-2XL</t>
        </is>
      </c>
      <c r="F170" s="0" t="inlineStr">
        <is>
          <t>'805152674082</t>
        </is>
      </c>
      <c r="G170" s="0" t="inlineStr">
        <is>
          <t>MENS</t>
        </is>
      </c>
      <c r="H170" s="0" t="inlineStr">
        <is>
          <t>2XL</t>
        </is>
      </c>
      <c r="I170" s="0">
        <v>49.99</v>
      </c>
      <c r="J170" s="0">
        <v>3</v>
      </c>
    </row>
    <row r="171" spans="1:10" customHeight="0">
      <c r="A171" s="0">
        <f>HYPERLINK("https://dl.dropboxusercontent.com/scl/fi/aiwvk43rzu2084rt185ig/dasher-152674-tn.jpg?rlkey=tchq356sfzwhwip96ajgs4zd5&amp;dl=0","Click to download Image")</f>
      </c>
      <c r="B171" s="0">
        <f>HYPERLINK("https://dl.dropboxusercontent.com/scl/fi/lyzrj26noz5rrdb2p4tog/graphic-update2022-mens.jpg?rlkey=8dof6myfisnr382bj6hamdpgp&amp;dl=0","Click to download SizeChart")</f>
      </c>
      <c r="C171" s="0" t="inlineStr">
        <is>
          <t>Dasher Unisex Ugly Sweatshirt</t>
        </is>
      </c>
      <c r="D171" s="0" t="inlineStr">
        <is>
          <t>'152674</t>
        </is>
      </c>
      <c r="E171" s="0" t="inlineStr">
        <is>
          <t>KSU DASHER M PE:152674F-3XL</t>
        </is>
      </c>
      <c r="F171" s="0" t="inlineStr">
        <is>
          <t>'805152674099</t>
        </is>
      </c>
      <c r="G171" s="0" t="inlineStr">
        <is>
          <t>MENS</t>
        </is>
      </c>
      <c r="H171" s="0" t="inlineStr">
        <is>
          <t>3XL</t>
        </is>
      </c>
      <c r="I171" s="0">
        <v>49.99</v>
      </c>
      <c r="J171" s="0">
        <v>3</v>
      </c>
    </row>
    <row r="172" spans="1:10" customHeight="0">
      <c r="A172" s="0">
        <f>HYPERLINK("https://dl.dropboxusercontent.com/scl/fi/aiwvk43rzu2084rt185ig/dasher-152674-tn.jpg?rlkey=tchq356sfzwhwip96ajgs4zd5&amp;dl=0","Click to download Image")</f>
      </c>
      <c r="B172" s="0">
        <f>HYPERLINK("https://dl.dropboxusercontent.com/scl/fi/lyzrj26noz5rrdb2p4tog/graphic-update2022-mens.jpg?rlkey=8dof6myfisnr382bj6hamdpgp&amp;dl=0","Click to download SizeChart")</f>
      </c>
      <c r="C172" s="0" t="inlineStr">
        <is>
          <t>Dasher Unisex Ugly Sweatshirt</t>
        </is>
      </c>
      <c r="D172" s="0" t="inlineStr">
        <is>
          <t>'152674</t>
        </is>
      </c>
      <c r="E172" s="0" t="inlineStr">
        <is>
          <t>KSU DASHER M PE:152674Z-12PK</t>
        </is>
      </c>
      <c r="F172" s="0" t="inlineStr">
        <is>
          <t>'805152674990</t>
        </is>
      </c>
      <c r="G172" s="0" t="inlineStr">
        <is>
          <t>MENS</t>
        </is>
      </c>
      <c r="H172" s="0" t="inlineStr">
        <is>
          <t>12 PACK</t>
        </is>
      </c>
      <c r="I172" s="0">
        <v>480</v>
      </c>
      <c r="J172" s="0">
        <v>0</v>
      </c>
    </row>
    <row r="173" spans="1:10" customHeight="0">
      <c r="A173" s="0">
        <f>HYPERLINK("https://dl.dropboxusercontent.com/scl/fi/tkhift697fxnq32d8ysf7/121973-af.jpg?rlkey=mhzzcxdiogtw524cm6a5kgvjp&amp;dl=0","Click to download Image")</f>
      </c>
      <c r="C173" s="0" t="inlineStr">
        <is>
          <t>Alec Men's Cap</t>
        </is>
      </c>
      <c r="D173" s="0" t="inlineStr">
        <is>
          <t>'121973</t>
        </is>
      </c>
      <c r="E173" s="0" t="inlineStr">
        <is>
          <t>KSU ALEC A PE:121973</t>
        </is>
      </c>
      <c r="F173" s="0" t="inlineStr">
        <is>
          <t>'705121973003</t>
        </is>
      </c>
      <c r="G173" s="0" t="inlineStr">
        <is>
          <t>MENS</t>
        </is>
      </c>
      <c r="H173" s="0" t="inlineStr">
        <is>
          <t>STANDARD MENS</t>
        </is>
      </c>
      <c r="I173" s="0">
        <v>24.99</v>
      </c>
      <c r="J173" s="0">
        <v>142</v>
      </c>
    </row>
    <row r="174" spans="1:10" customHeight="0">
      <c r="A174" s="0">
        <f>HYPERLINK("https://dl.dropboxusercontent.com/scl/fi/bxowjhfp29dphfh5hbb2r/122016-af.jpg?rlkey=pc88fw2oosz25rdtbiczzqg4f&amp;dl=0","Click to download Image")</f>
      </c>
      <c r="C174" s="0" t="inlineStr">
        <is>
          <t>Russel Men's Cap</t>
        </is>
      </c>
      <c r="D174" s="0" t="inlineStr">
        <is>
          <t>'122016</t>
        </is>
      </c>
      <c r="E174" s="0" t="inlineStr">
        <is>
          <t>KSU RUSSE A PE:122016</t>
        </is>
      </c>
      <c r="F174" s="0" t="inlineStr">
        <is>
          <t>'705122016006</t>
        </is>
      </c>
      <c r="G174" s="0" t="inlineStr">
        <is>
          <t>MENS</t>
        </is>
      </c>
      <c r="H174" s="0" t="inlineStr">
        <is>
          <t>STANDARD MENS</t>
        </is>
      </c>
      <c r="I174" s="0">
        <v>24.99</v>
      </c>
      <c r="J174" s="0">
        <v>72</v>
      </c>
    </row>
    <row r="175" spans="1:10" customHeight="0">
      <c r="A175" s="0">
        <f>HYPERLINK("https://dl.dropboxusercontent.com/scl/fi/eotc97rz8hfbihzb8x1ui/121980-af.jpg?rlkey=oqyp5j48z5ffumo3xtepnomjx&amp;dl=0","Click to download Image")</f>
      </c>
      <c r="C175" s="0" t="inlineStr">
        <is>
          <t>Atwater Men's Cap</t>
        </is>
      </c>
      <c r="D175" s="0" t="inlineStr">
        <is>
          <t>'121980</t>
        </is>
      </c>
      <c r="E175" s="0" t="inlineStr">
        <is>
          <t>KSU ATWAT A GY:121980</t>
        </is>
      </c>
      <c r="F175" s="0" t="inlineStr">
        <is>
          <t>'705121980001</t>
        </is>
      </c>
      <c r="G175" s="0" t="inlineStr">
        <is>
          <t>MENS</t>
        </is>
      </c>
      <c r="H175" s="0" t="inlineStr">
        <is>
          <t>STANDARD MENS</t>
        </is>
      </c>
      <c r="I175" s="0">
        <v>24.99</v>
      </c>
      <c r="J175" s="0">
        <v>49</v>
      </c>
    </row>
    <row r="176" spans="1:10" customHeight="0">
      <c r="A176" s="0">
        <f>HYPERLINK("https://dl.dropboxusercontent.com/scl/fi/nreq3fn95bmqu6uco0u1k/122035-af.jpg?rlkey=nxpqj5ix6b2pb6q75y1qv3hzj&amp;dl=0","Click to download Image")</f>
      </c>
      <c r="C176" s="0" t="inlineStr">
        <is>
          <t>Kira Women's Cap</t>
        </is>
      </c>
      <c r="D176" s="0" t="inlineStr">
        <is>
          <t>'122035</t>
        </is>
      </c>
      <c r="E176" s="0" t="inlineStr">
        <is>
          <t>KSU KIRA A PE:122035</t>
        </is>
      </c>
      <c r="F176" s="0" t="inlineStr">
        <is>
          <t>'705122035014</t>
        </is>
      </c>
      <c r="G176" s="0" t="inlineStr">
        <is>
          <t>WOMENS</t>
        </is>
      </c>
      <c r="H176" s="0" t="inlineStr">
        <is>
          <t>WOMENS</t>
        </is>
      </c>
      <c r="I176" s="0">
        <v>24.99</v>
      </c>
      <c r="J176" s="0">
        <v>48</v>
      </c>
    </row>
    <row r="177" spans="1:10" customHeight="0">
      <c r="A177" s="0">
        <f>HYPERLINK("https://dl.dropboxusercontent.com/scl/fi/dwvelimgshjkc45c0o3j5/121701-af.jpg?rlkey=q7jzlktf37c5v5lrtkzgugo8s&amp;dl=0","Click to download Image")</f>
      </c>
      <c r="C177" s="0" t="inlineStr">
        <is>
          <t>Herald Infant Cap</t>
        </is>
      </c>
      <c r="D177" s="0" t="inlineStr">
        <is>
          <t>'121701</t>
        </is>
      </c>
      <c r="E177" s="0" t="inlineStr">
        <is>
          <t>KSU HERALD I PURPLE:121701</t>
        </is>
      </c>
      <c r="F177" s="0" t="inlineStr">
        <is>
          <t>'705121701057</t>
        </is>
      </c>
      <c r="G177" s="0" t="inlineStr">
        <is>
          <t>INFANT</t>
        </is>
      </c>
      <c r="H177" s="0" t="inlineStr">
        <is>
          <t>INFANT</t>
        </is>
      </c>
      <c r="I177" s="0">
        <v>19.99</v>
      </c>
      <c r="J177" s="0">
        <v>12</v>
      </c>
    </row>
    <row r="178" spans="1:10" customHeight="0">
      <c r="A178" s="0">
        <f>HYPERLINK("https://dl.dropboxusercontent.com/scl/fi/l5ahl6cjc8a6onosuoi23/121647f87325.jpg?rlkey=oof7glj3qzxalwkhlffyphxv9&amp;dl=0","Click to download Image")</f>
      </c>
      <c r="B178" s="0">
        <f>HYPERLINK("https://dl.dropboxusercontent.com/scl/fi/7jys0n0r6xwe19mwgilu1/graphic-update2022-womens.jpg?rlkey=iyyl88fqoyrpg1m3nddke3by4&amp;dl=0","Click to download SizeChart")</f>
      </c>
      <c r="C178" s="0" t="inlineStr">
        <is>
          <t>Maya Women's Laser Cut Jacket</t>
        </is>
      </c>
      <c r="D178" s="0" t="inlineStr">
        <is>
          <t>'121647</t>
        </is>
      </c>
      <c r="E178" s="0" t="inlineStr">
        <is>
          <t>KSU MAYA W BK:121647A-S</t>
        </is>
      </c>
      <c r="F178" s="0" t="inlineStr">
        <is>
          <t>'805121647048</t>
        </is>
      </c>
      <c r="G178" s="0" t="inlineStr">
        <is>
          <t>WOMENS</t>
        </is>
      </c>
      <c r="H178" s="0" t="inlineStr">
        <is>
          <t>S</t>
        </is>
      </c>
      <c r="I178" s="0">
        <v>59.99</v>
      </c>
      <c r="J178" s="0">
        <v>5</v>
      </c>
    </row>
    <row r="179" spans="1:10" customHeight="0">
      <c r="A179" s="0">
        <f>HYPERLINK("https://dl.dropboxusercontent.com/scl/fi/l5ahl6cjc8a6onosuoi23/121647f87325.jpg?rlkey=oof7glj3qzxalwkhlffyphxv9&amp;dl=0","Click to download Image")</f>
      </c>
      <c r="B179" s="0">
        <f>HYPERLINK("https://dl.dropboxusercontent.com/scl/fi/7jys0n0r6xwe19mwgilu1/graphic-update2022-womens.jpg?rlkey=iyyl88fqoyrpg1m3nddke3by4&amp;dl=0","Click to download SizeChart")</f>
      </c>
      <c r="C179" s="0" t="inlineStr">
        <is>
          <t>Maya Women's Laser Cut Jacket</t>
        </is>
      </c>
      <c r="D179" s="0" t="inlineStr">
        <is>
          <t>'121647</t>
        </is>
      </c>
      <c r="E179" s="0" t="inlineStr">
        <is>
          <t>KSU MAYA W BK:121647B-M</t>
        </is>
      </c>
      <c r="F179" s="0" t="inlineStr">
        <is>
          <t>'805121647055</t>
        </is>
      </c>
      <c r="G179" s="0" t="inlineStr">
        <is>
          <t>WOMENS</t>
        </is>
      </c>
      <c r="H179" s="0" t="inlineStr">
        <is>
          <t>M</t>
        </is>
      </c>
      <c r="I179" s="0">
        <v>59.99</v>
      </c>
      <c r="J179" s="0">
        <v>8</v>
      </c>
    </row>
    <row r="180" spans="1:10" customHeight="0">
      <c r="A180" s="0">
        <f>HYPERLINK("https://dl.dropboxusercontent.com/scl/fi/l5ahl6cjc8a6onosuoi23/121647f87325.jpg?rlkey=oof7glj3qzxalwkhlffyphxv9&amp;dl=0","Click to download Image")</f>
      </c>
      <c r="B180" s="0">
        <f>HYPERLINK("https://dl.dropboxusercontent.com/scl/fi/7jys0n0r6xwe19mwgilu1/graphic-update2022-womens.jpg?rlkey=iyyl88fqoyrpg1m3nddke3by4&amp;dl=0","Click to download SizeChart")</f>
      </c>
      <c r="C180" s="0" t="inlineStr">
        <is>
          <t>Maya Women's Laser Cut Jacket</t>
        </is>
      </c>
      <c r="D180" s="0" t="inlineStr">
        <is>
          <t>'121647</t>
        </is>
      </c>
      <c r="E180" s="0" t="inlineStr">
        <is>
          <t>KSU MAYA W BK:121647C-L</t>
        </is>
      </c>
      <c r="F180" s="0" t="inlineStr">
        <is>
          <t>'805121647062</t>
        </is>
      </c>
      <c r="G180" s="0" t="inlineStr">
        <is>
          <t>WOMENS</t>
        </is>
      </c>
      <c r="H180" s="0" t="inlineStr">
        <is>
          <t>L</t>
        </is>
      </c>
      <c r="I180" s="0">
        <v>59.99</v>
      </c>
      <c r="J180" s="0">
        <v>8</v>
      </c>
    </row>
    <row r="181" spans="1:10" customHeight="0">
      <c r="A181" s="0">
        <f>HYPERLINK("https://dl.dropboxusercontent.com/scl/fi/l5ahl6cjc8a6onosuoi23/121647f87325.jpg?rlkey=oof7glj3qzxalwkhlffyphxv9&amp;dl=0","Click to download Image")</f>
      </c>
      <c r="B181" s="0">
        <f>HYPERLINK("https://dl.dropboxusercontent.com/scl/fi/7jys0n0r6xwe19mwgilu1/graphic-update2022-womens.jpg?rlkey=iyyl88fqoyrpg1m3nddke3by4&amp;dl=0","Click to download SizeChart")</f>
      </c>
      <c r="C181" s="0" t="inlineStr">
        <is>
          <t>Maya Women's Laser Cut Jacket</t>
        </is>
      </c>
      <c r="D181" s="0" t="inlineStr">
        <is>
          <t>'121647</t>
        </is>
      </c>
      <c r="E181" s="0" t="inlineStr">
        <is>
          <t>KSU MAYA W BK:121647D-XL</t>
        </is>
      </c>
      <c r="F181" s="0" t="inlineStr">
        <is>
          <t>'805121647079</t>
        </is>
      </c>
      <c r="G181" s="0" t="inlineStr">
        <is>
          <t>WOMENS</t>
        </is>
      </c>
      <c r="H181" s="0" t="inlineStr">
        <is>
          <t>XL</t>
        </is>
      </c>
      <c r="I181" s="0">
        <v>59.99</v>
      </c>
      <c r="J181" s="0">
        <v>4</v>
      </c>
    </row>
    <row r="182" spans="1:10" customHeight="0">
      <c r="A182" s="0">
        <f>HYPERLINK("https://dl.dropboxusercontent.com/scl/fi/l5ahl6cjc8a6onosuoi23/121647f87325.jpg?rlkey=oof7glj3qzxalwkhlffyphxv9&amp;dl=0","Click to download Image")</f>
      </c>
      <c r="B182" s="0">
        <f>HYPERLINK("https://dl.dropboxusercontent.com/scl/fi/7jys0n0r6xwe19mwgilu1/graphic-update2022-womens.jpg?rlkey=iyyl88fqoyrpg1m3nddke3by4&amp;dl=0","Click to download SizeChart")</f>
      </c>
      <c r="C182" s="0" t="inlineStr">
        <is>
          <t>Maya Women's Laser Cut Jacket</t>
        </is>
      </c>
      <c r="D182" s="0" t="inlineStr">
        <is>
          <t>'121647</t>
        </is>
      </c>
      <c r="E182" s="0" t="inlineStr">
        <is>
          <t>KSU MAYA W BK:121647E-2XL</t>
        </is>
      </c>
      <c r="F182" s="0" t="inlineStr">
        <is>
          <t>'805121647086</t>
        </is>
      </c>
      <c r="G182" s="0" t="inlineStr">
        <is>
          <t>WOMENS</t>
        </is>
      </c>
      <c r="H182" s="0" t="inlineStr">
        <is>
          <t>2XL</t>
        </is>
      </c>
      <c r="I182" s="0">
        <v>61.99</v>
      </c>
      <c r="J182" s="0">
        <v>2</v>
      </c>
    </row>
    <row r="183" spans="1:10" customHeight="0">
      <c r="A183" s="0">
        <f>HYPERLINK("https://dl.dropboxusercontent.com/scl/fi/l5ahl6cjc8a6onosuoi23/121647f87325.jpg?rlkey=oof7glj3qzxalwkhlffyphxv9&amp;dl=0","Click to download Image")</f>
      </c>
      <c r="B183" s="0">
        <f>HYPERLINK("https://dl.dropboxusercontent.com/scl/fi/7jys0n0r6xwe19mwgilu1/graphic-update2022-womens.jpg?rlkey=iyyl88fqoyrpg1m3nddke3by4&amp;dl=0","Click to download SizeChart")</f>
      </c>
      <c r="C183" s="0" t="inlineStr">
        <is>
          <t>Maya Women's Laser Cut Jacket</t>
        </is>
      </c>
      <c r="D183" s="0" t="inlineStr">
        <is>
          <t>'121647</t>
        </is>
      </c>
      <c r="E183" s="0" t="inlineStr">
        <is>
          <t>KSU MAYA W BK:121647F-3XL</t>
        </is>
      </c>
      <c r="F183" s="0" t="inlineStr">
        <is>
          <t>'805121647093</t>
        </is>
      </c>
      <c r="G183" s="0" t="inlineStr">
        <is>
          <t>WOMENS</t>
        </is>
      </c>
      <c r="H183" s="0" t="inlineStr">
        <is>
          <t>3XL</t>
        </is>
      </c>
      <c r="I183" s="0">
        <v>61.99</v>
      </c>
      <c r="J183" s="0">
        <v>1</v>
      </c>
    </row>
    <row r="184" spans="1:10" customHeight="0">
      <c r="A184" s="0">
        <f>HYPERLINK("https://dl.dropboxusercontent.com/scl/fi/l5ahl6cjc8a6onosuoi23/121647f87325.jpg?rlkey=oof7glj3qzxalwkhlffyphxv9&amp;dl=0","Click to download Image")</f>
      </c>
      <c r="B184" s="0">
        <f>HYPERLINK("https://dl.dropboxusercontent.com/scl/fi/7jys0n0r6xwe19mwgilu1/graphic-update2022-womens.jpg?rlkey=iyyl88fqoyrpg1m3nddke3by4&amp;dl=0","Click to download SizeChart")</f>
      </c>
      <c r="C184" s="0" t="inlineStr">
        <is>
          <t>Maya Women's Laser Cut Jacket</t>
        </is>
      </c>
      <c r="D184" s="0" t="inlineStr">
        <is>
          <t>'121647</t>
        </is>
      </c>
      <c r="E184" s="0" t="inlineStr">
        <is>
          <t>KSU MAYA W BK 12PK:121647Z-12PK</t>
        </is>
      </c>
      <c r="F184" s="0" t="inlineStr">
        <is>
          <t>'805121647994</t>
        </is>
      </c>
      <c r="G184" s="0" t="inlineStr">
        <is>
          <t>WOMENS</t>
        </is>
      </c>
      <c r="H184" s="0" t="inlineStr">
        <is>
          <t>12 PACK</t>
        </is>
      </c>
      <c r="I184" s="0">
        <v>599.76</v>
      </c>
      <c r="J184" s="0">
        <v>0</v>
      </c>
    </row>
    <row r="185" spans="1:10" customHeight="0">
      <c r="A185" s="0">
        <f>HYPERLINK("https://dl.dropboxusercontent.com/scl/fi/wolwnj2ip7mo1lpxc2h48/121669-af.jpg?rlkey=qzgkou9woi4gfxbm4fsvgnvc5&amp;dl=0","Click to download Image")</f>
      </c>
      <c r="B185" s="0">
        <f>HYPERLINK("https://dl.dropboxusercontent.com/scl/fi/8c3n428539x1mxn6pxrsi/graphic-update22022-toddler.jpg?rlkey=qndr3rqwgfxmu6eanu199rq4d&amp;dl=0","Click to download SizeChart")</f>
      </c>
      <c r="C185" s="0" t="inlineStr">
        <is>
          <t>Hera Youth Long Sleeve Shirt</t>
        </is>
      </c>
      <c r="D185" s="0" t="inlineStr">
        <is>
          <t>'121699</t>
        </is>
      </c>
      <c r="E185" s="0" t="inlineStr">
        <is>
          <t>KSU HERA Y GREY:121699B-YS</t>
        </is>
      </c>
      <c r="F185" s="0" t="inlineStr">
        <is>
          <t>'805121699016</t>
        </is>
      </c>
      <c r="G185" s="0" t="inlineStr">
        <is>
          <t>YOUTH</t>
        </is>
      </c>
      <c r="H185" s="0" t="inlineStr">
        <is>
          <t>YS</t>
        </is>
      </c>
      <c r="I185" s="0">
        <v>39.99</v>
      </c>
      <c r="J185" s="0">
        <v>10</v>
      </c>
    </row>
    <row r="186" spans="1:10" customHeight="0">
      <c r="A186" s="0">
        <f>HYPERLINK("https://dl.dropboxusercontent.com/scl/fi/wolwnj2ip7mo1lpxc2h48/121669-af.jpg?rlkey=qzgkou9woi4gfxbm4fsvgnvc5&amp;dl=0","Click to download Image")</f>
      </c>
      <c r="B186" s="0">
        <f>HYPERLINK("https://dl.dropboxusercontent.com/scl/fi/8c3n428539x1mxn6pxrsi/graphic-update22022-toddler.jpg?rlkey=qndr3rqwgfxmu6eanu199rq4d&amp;dl=0","Click to download SizeChart")</f>
      </c>
      <c r="C186" s="0" t="inlineStr">
        <is>
          <t>Hera Youth Long Sleeve Shirt</t>
        </is>
      </c>
      <c r="D186" s="0" t="inlineStr">
        <is>
          <t>'121699</t>
        </is>
      </c>
      <c r="E186" s="0" t="inlineStr">
        <is>
          <t>KSU HERA Y GREY:121699C-YM</t>
        </is>
      </c>
      <c r="F186" s="0" t="inlineStr">
        <is>
          <t>'805121699023</t>
        </is>
      </c>
      <c r="G186" s="0" t="inlineStr">
        <is>
          <t>YOUTH</t>
        </is>
      </c>
      <c r="H186" s="0" t="inlineStr">
        <is>
          <t>YM</t>
        </is>
      </c>
      <c r="I186" s="0">
        <v>39.99</v>
      </c>
      <c r="J186" s="0">
        <v>7</v>
      </c>
    </row>
    <row r="187" spans="1:10" customHeight="0">
      <c r="A187" s="0">
        <f>HYPERLINK("https://dl.dropboxusercontent.com/scl/fi/wolwnj2ip7mo1lpxc2h48/121669-af.jpg?rlkey=qzgkou9woi4gfxbm4fsvgnvc5&amp;dl=0","Click to download Image")</f>
      </c>
      <c r="B187" s="0">
        <f>HYPERLINK("https://dl.dropboxusercontent.com/scl/fi/8c3n428539x1mxn6pxrsi/graphic-update22022-toddler.jpg?rlkey=qndr3rqwgfxmu6eanu199rq4d&amp;dl=0","Click to download SizeChart")</f>
      </c>
      <c r="C187" s="0" t="inlineStr">
        <is>
          <t>Hera Youth Long Sleeve Shirt</t>
        </is>
      </c>
      <c r="D187" s="0" t="inlineStr">
        <is>
          <t>'121699</t>
        </is>
      </c>
      <c r="E187" s="0" t="inlineStr">
        <is>
          <t>KSU HERA Y GREY:121699D-YL</t>
        </is>
      </c>
      <c r="F187" s="0" t="inlineStr">
        <is>
          <t>'805121699030</t>
        </is>
      </c>
      <c r="G187" s="0" t="inlineStr">
        <is>
          <t>YOUTH</t>
        </is>
      </c>
      <c r="H187" s="0" t="inlineStr">
        <is>
          <t>YL</t>
        </is>
      </c>
      <c r="I187" s="0">
        <v>39.99</v>
      </c>
      <c r="J187" s="0">
        <v>8</v>
      </c>
    </row>
    <row r="188" spans="1:10" customHeight="0">
      <c r="A188" s="0">
        <f>HYPERLINK("https://dl.dropboxusercontent.com/scl/fi/wolwnj2ip7mo1lpxc2h48/121669-af.jpg?rlkey=qzgkou9woi4gfxbm4fsvgnvc5&amp;dl=0","Click to download Image")</f>
      </c>
      <c r="B188" s="0">
        <f>HYPERLINK("https://dl.dropboxusercontent.com/scl/fi/8c3n428539x1mxn6pxrsi/graphic-update22022-toddler.jpg?rlkey=qndr3rqwgfxmu6eanu199rq4d&amp;dl=0","Click to download SizeChart")</f>
      </c>
      <c r="C188" s="0" t="inlineStr">
        <is>
          <t>Hera Youth Long Sleeve Shirt</t>
        </is>
      </c>
      <c r="D188" s="0" t="inlineStr">
        <is>
          <t>'121699</t>
        </is>
      </c>
      <c r="E188" s="0" t="inlineStr">
        <is>
          <t>KSU HERA Y GREY:121699E-YXL</t>
        </is>
      </c>
      <c r="F188" s="0" t="inlineStr">
        <is>
          <t>'805121699047</t>
        </is>
      </c>
      <c r="G188" s="0" t="inlineStr">
        <is>
          <t>YOUTH</t>
        </is>
      </c>
      <c r="H188" s="0" t="inlineStr">
        <is>
          <t>YXL</t>
        </is>
      </c>
      <c r="I188" s="0">
        <v>39.99</v>
      </c>
      <c r="J188" s="0">
        <v>6</v>
      </c>
    </row>
    <row r="189" spans="1:10" customHeight="0">
      <c r="A189" s="0">
        <f>HYPERLINK("https://dl.dropboxusercontent.com/scl/fi/wolwnj2ip7mo1lpxc2h48/121669-af.jpg?rlkey=qzgkou9woi4gfxbm4fsvgnvc5&amp;dl=0","Click to download Image")</f>
      </c>
      <c r="B189" s="0">
        <f>HYPERLINK("https://dl.dropboxusercontent.com/scl/fi/8c3n428539x1mxn6pxrsi/graphic-update22022-toddler.jpg?rlkey=qndr3rqwgfxmu6eanu199rq4d&amp;dl=0","Click to download SizeChart")</f>
      </c>
      <c r="C189" s="0" t="inlineStr">
        <is>
          <t>Hera Youth Long Sleeve Shirt</t>
        </is>
      </c>
      <c r="D189" s="0" t="inlineStr">
        <is>
          <t>'121699</t>
        </is>
      </c>
      <c r="E189" s="0" t="inlineStr">
        <is>
          <t>KSU HERA Y GREY 12PK:121699Z-12PK</t>
        </is>
      </c>
      <c r="F189" s="0" t="inlineStr">
        <is>
          <t>'805121699993</t>
        </is>
      </c>
      <c r="G189" s="0" t="inlineStr">
        <is>
          <t>YOUTH</t>
        </is>
      </c>
      <c r="H189" s="0" t="inlineStr">
        <is>
          <t>12 PACK</t>
        </is>
      </c>
      <c r="I189" s="0">
        <v>407.89</v>
      </c>
      <c r="J189" s="0">
        <v>0</v>
      </c>
    </row>
    <row r="190" spans="1:10" customHeight="0">
      <c r="A190" s="0">
        <f>HYPERLINK("https://dl.dropboxusercontent.com/scl/fi/rpzwo326y609pbgldzip7/127367-f.jpg?rlkey=1kxpdrnl6qbmh74gbtw798x7e&amp;dl=0","Click to download Image")</f>
      </c>
      <c r="C190" s="0" t="inlineStr">
        <is>
          <t>Rosco Infant Cap</t>
        </is>
      </c>
      <c r="D190" s="0" t="inlineStr">
        <is>
          <t>'127367</t>
        </is>
      </c>
      <c r="E190" s="0" t="inlineStr">
        <is>
          <t>KSU ROSCO I PE:127367</t>
        </is>
      </c>
      <c r="F190" s="0" t="inlineStr">
        <is>
          <t>'705127367059</t>
        </is>
      </c>
      <c r="G190" s="0" t="inlineStr">
        <is>
          <t>INFANT</t>
        </is>
      </c>
      <c r="H190" s="0" t="inlineStr">
        <is>
          <t>INFANT</t>
        </is>
      </c>
      <c r="I190" s="0">
        <v>22.99</v>
      </c>
      <c r="J190" s="0">
        <v>4</v>
      </c>
    </row>
    <row r="191" spans="1:10" customHeight="0">
      <c r="A191" s="0">
        <f>HYPERLINK("https://dl.dropboxusercontent.com/scl/fi/34k3tcxgmelfgyu0tyzqq/alan-153440-tn.jpg?rlkey=0l6tqzu9c8671vp5ocuq9299q&amp;dl=0","Click to download Image")</f>
      </c>
      <c r="B191" s="0">
        <f>HYPERLINK("https://dl.dropboxusercontent.com/scl/fi/6qol7vb5etcu5spzsgvqu/mens-hoodie-size-chartsalan-hoodie.jpg?rlkey=ne3rynigh0mhlfsykj4lp87lc&amp;dl=0","Click to download SizeChart")</f>
      </c>
      <c r="C191" s="0" t="inlineStr">
        <is>
          <t>Alan Men's Hoodie</t>
        </is>
      </c>
      <c r="D191" s="0" t="inlineStr">
        <is>
          <t>'153440</t>
        </is>
      </c>
      <c r="E191" s="0" t="inlineStr">
        <is>
          <t>KSU ALAN M PE:153440A-S</t>
        </is>
      </c>
      <c r="F191" s="0" t="inlineStr">
        <is>
          <t>'805153440044</t>
        </is>
      </c>
      <c r="G191" s="0" t="inlineStr">
        <is>
          <t>MENS</t>
        </is>
      </c>
      <c r="H191" s="0" t="inlineStr">
        <is>
          <t>S</t>
        </is>
      </c>
      <c r="I191" s="0">
        <v>39.99</v>
      </c>
      <c r="J191" s="0">
        <v>9</v>
      </c>
    </row>
    <row r="192" spans="1:10" customHeight="0">
      <c r="A192" s="0">
        <f>HYPERLINK("https://dl.dropboxusercontent.com/scl/fi/34k3tcxgmelfgyu0tyzqq/alan-153440-tn.jpg?rlkey=0l6tqzu9c8671vp5ocuq9299q&amp;dl=0","Click to download Image")</f>
      </c>
      <c r="B192" s="0">
        <f>HYPERLINK("https://dl.dropboxusercontent.com/scl/fi/6qol7vb5etcu5spzsgvqu/mens-hoodie-size-chartsalan-hoodie.jpg?rlkey=ne3rynigh0mhlfsykj4lp87lc&amp;dl=0","Click to download SizeChart")</f>
      </c>
      <c r="C192" s="0" t="inlineStr">
        <is>
          <t>Alan Men's Hoodie</t>
        </is>
      </c>
      <c r="D192" s="0" t="inlineStr">
        <is>
          <t>'153440</t>
        </is>
      </c>
      <c r="E192" s="0" t="inlineStr">
        <is>
          <t>KSU ALAN M PE:153440B-M</t>
        </is>
      </c>
      <c r="F192" s="0" t="inlineStr">
        <is>
          <t>'805153440051</t>
        </is>
      </c>
      <c r="G192" s="0" t="inlineStr">
        <is>
          <t>MENS</t>
        </is>
      </c>
      <c r="H192" s="0" t="inlineStr">
        <is>
          <t>M</t>
        </is>
      </c>
      <c r="I192" s="0">
        <v>39.99</v>
      </c>
      <c r="J192" s="0">
        <v>18</v>
      </c>
    </row>
    <row r="193" spans="1:10" customHeight="0">
      <c r="A193" s="0">
        <f>HYPERLINK("https://dl.dropboxusercontent.com/scl/fi/34k3tcxgmelfgyu0tyzqq/alan-153440-tn.jpg?rlkey=0l6tqzu9c8671vp5ocuq9299q&amp;dl=0","Click to download Image")</f>
      </c>
      <c r="B193" s="0">
        <f>HYPERLINK("https://dl.dropboxusercontent.com/scl/fi/6qol7vb5etcu5spzsgvqu/mens-hoodie-size-chartsalan-hoodie.jpg?rlkey=ne3rynigh0mhlfsykj4lp87lc&amp;dl=0","Click to download SizeChart")</f>
      </c>
      <c r="C193" s="0" t="inlineStr">
        <is>
          <t>Alan Men's Hoodie</t>
        </is>
      </c>
      <c r="D193" s="0" t="inlineStr">
        <is>
          <t>'153440</t>
        </is>
      </c>
      <c r="E193" s="0" t="inlineStr">
        <is>
          <t>KSU ALAN M PE:153440C-L</t>
        </is>
      </c>
      <c r="F193" s="0" t="inlineStr">
        <is>
          <t>'805153440068</t>
        </is>
      </c>
      <c r="G193" s="0" t="inlineStr">
        <is>
          <t>MENS</t>
        </is>
      </c>
      <c r="H193" s="0" t="inlineStr">
        <is>
          <t>L</t>
        </is>
      </c>
      <c r="I193" s="0">
        <v>39.99</v>
      </c>
      <c r="J193" s="0">
        <v>24</v>
      </c>
    </row>
    <row r="194" spans="1:10" customHeight="0">
      <c r="A194" s="0">
        <f>HYPERLINK("https://dl.dropboxusercontent.com/scl/fi/34k3tcxgmelfgyu0tyzqq/alan-153440-tn.jpg?rlkey=0l6tqzu9c8671vp5ocuq9299q&amp;dl=0","Click to download Image")</f>
      </c>
      <c r="B194" s="0">
        <f>HYPERLINK("https://dl.dropboxusercontent.com/scl/fi/6qol7vb5etcu5spzsgvqu/mens-hoodie-size-chartsalan-hoodie.jpg?rlkey=ne3rynigh0mhlfsykj4lp87lc&amp;dl=0","Click to download SizeChart")</f>
      </c>
      <c r="C194" s="0" t="inlineStr">
        <is>
          <t>Alan Men's Hoodie</t>
        </is>
      </c>
      <c r="D194" s="0" t="inlineStr">
        <is>
          <t>'153440</t>
        </is>
      </c>
      <c r="E194" s="0" t="inlineStr">
        <is>
          <t>KSU ALAN M PE:153440D-XL</t>
        </is>
      </c>
      <c r="F194" s="0" t="inlineStr">
        <is>
          <t>'805153440075</t>
        </is>
      </c>
      <c r="G194" s="0" t="inlineStr">
        <is>
          <t>MENS</t>
        </is>
      </c>
      <c r="H194" s="0" t="inlineStr">
        <is>
          <t>XL</t>
        </is>
      </c>
      <c r="I194" s="0">
        <v>39.99</v>
      </c>
      <c r="J194" s="0">
        <v>23</v>
      </c>
    </row>
    <row r="195" spans="1:10" customHeight="0">
      <c r="A195" s="0">
        <f>HYPERLINK("https://dl.dropboxusercontent.com/scl/fi/34k3tcxgmelfgyu0tyzqq/alan-153440-tn.jpg?rlkey=0l6tqzu9c8671vp5ocuq9299q&amp;dl=0","Click to download Image")</f>
      </c>
      <c r="B195" s="0">
        <f>HYPERLINK("https://dl.dropboxusercontent.com/scl/fi/6qol7vb5etcu5spzsgvqu/mens-hoodie-size-chartsalan-hoodie.jpg?rlkey=ne3rynigh0mhlfsykj4lp87lc&amp;dl=0","Click to download SizeChart")</f>
      </c>
      <c r="C195" s="0" t="inlineStr">
        <is>
          <t>Alan Men's Hoodie</t>
        </is>
      </c>
      <c r="D195" s="0" t="inlineStr">
        <is>
          <t>'153440</t>
        </is>
      </c>
      <c r="E195" s="0" t="inlineStr">
        <is>
          <t>KSU ALAN M PE:153440E-2XL</t>
        </is>
      </c>
      <c r="F195" s="0" t="inlineStr">
        <is>
          <t>'805153440082</t>
        </is>
      </c>
      <c r="G195" s="0" t="inlineStr">
        <is>
          <t>MENS</t>
        </is>
      </c>
      <c r="H195" s="0" t="inlineStr">
        <is>
          <t>2XL</t>
        </is>
      </c>
      <c r="I195" s="0">
        <v>39.99</v>
      </c>
      <c r="J195" s="0">
        <v>16</v>
      </c>
    </row>
    <row r="196" spans="1:10" customHeight="0">
      <c r="A196" s="0">
        <f>HYPERLINK("https://dl.dropboxusercontent.com/scl/fi/34k3tcxgmelfgyu0tyzqq/alan-153440-tn.jpg?rlkey=0l6tqzu9c8671vp5ocuq9299q&amp;dl=0","Click to download Image")</f>
      </c>
      <c r="B196" s="0">
        <f>HYPERLINK("https://dl.dropboxusercontent.com/scl/fi/6qol7vb5etcu5spzsgvqu/mens-hoodie-size-chartsalan-hoodie.jpg?rlkey=ne3rynigh0mhlfsykj4lp87lc&amp;dl=0","Click to download SizeChart")</f>
      </c>
      <c r="C196" s="0" t="inlineStr">
        <is>
          <t>Alan Men's Hoodie</t>
        </is>
      </c>
      <c r="D196" s="0" t="inlineStr">
        <is>
          <t>'153440</t>
        </is>
      </c>
      <c r="E196" s="0" t="inlineStr">
        <is>
          <t>KSU ALAN M PE:153440F-3XL</t>
        </is>
      </c>
      <c r="F196" s="0" t="inlineStr">
        <is>
          <t>'805153440099</t>
        </is>
      </c>
      <c r="G196" s="0" t="inlineStr">
        <is>
          <t>MENS</t>
        </is>
      </c>
      <c r="H196" s="0" t="inlineStr">
        <is>
          <t>3XL</t>
        </is>
      </c>
      <c r="I196" s="0">
        <v>39.99</v>
      </c>
      <c r="J196" s="0">
        <v>7</v>
      </c>
    </row>
    <row r="197" spans="1:10" customHeight="0">
      <c r="A197" s="0">
        <f>HYPERLINK("https://dl.dropboxusercontent.com/scl/fi/bzu576c91deorr2fdlgpy/alan-139658-tn.jpg?rlkey=hp3qtyufvp2ehk7t4z25mdz99&amp;dl=0","Click to download Image")</f>
      </c>
      <c r="B197" s="0">
        <f>HYPERLINK("https://dl.dropboxusercontent.com/scl/fi/b5jc0h4mur7uyqrbq778j/mens-hoodie-size-chartsalan-hoodie.jpg?rlkey=k8rtob14d1rmpd2ltui8afxav&amp;dl=0","Click to download SizeChart")</f>
      </c>
      <c r="C197" s="0" t="inlineStr">
        <is>
          <t>Alan Men's Hoodie</t>
        </is>
      </c>
      <c r="D197" s="0" t="inlineStr">
        <is>
          <t>'139658</t>
        </is>
      </c>
      <c r="E197" s="0" t="inlineStr">
        <is>
          <t>KSU ALAN M LG:139658A-S</t>
        </is>
      </c>
      <c r="F197" s="0" t="inlineStr">
        <is>
          <t>'805139658043</t>
        </is>
      </c>
      <c r="G197" s="0" t="inlineStr">
        <is>
          <t>MENS</t>
        </is>
      </c>
      <c r="H197" s="0" t="inlineStr">
        <is>
          <t>S</t>
        </is>
      </c>
      <c r="I197" s="0">
        <v>39.99</v>
      </c>
      <c r="J197" s="0">
        <v>29</v>
      </c>
    </row>
    <row r="198" spans="1:10" customHeight="0">
      <c r="A198" s="0">
        <f>HYPERLINK("https://dl.dropboxusercontent.com/scl/fi/bzu576c91deorr2fdlgpy/alan-139658-tn.jpg?rlkey=hp3qtyufvp2ehk7t4z25mdz99&amp;dl=0","Click to download Image")</f>
      </c>
      <c r="B198" s="0">
        <f>HYPERLINK("https://dl.dropboxusercontent.com/scl/fi/b5jc0h4mur7uyqrbq778j/mens-hoodie-size-chartsalan-hoodie.jpg?rlkey=k8rtob14d1rmpd2ltui8afxav&amp;dl=0","Click to download SizeChart")</f>
      </c>
      <c r="C198" s="0" t="inlineStr">
        <is>
          <t>Alan Men's Hoodie</t>
        </is>
      </c>
      <c r="D198" s="0" t="inlineStr">
        <is>
          <t>'139658</t>
        </is>
      </c>
      <c r="E198" s="0" t="inlineStr">
        <is>
          <t>KSU ALAN M LG:139658B-M</t>
        </is>
      </c>
      <c r="F198" s="0" t="inlineStr">
        <is>
          <t>'805139658050</t>
        </is>
      </c>
      <c r="G198" s="0" t="inlineStr">
        <is>
          <t>MENS</t>
        </is>
      </c>
      <c r="H198" s="0" t="inlineStr">
        <is>
          <t>M</t>
        </is>
      </c>
      <c r="I198" s="0">
        <v>39.99</v>
      </c>
      <c r="J198" s="0">
        <v>55</v>
      </c>
    </row>
    <row r="199" spans="1:10" customHeight="0">
      <c r="A199" s="0">
        <f>HYPERLINK("https://dl.dropboxusercontent.com/scl/fi/bzu576c91deorr2fdlgpy/alan-139658-tn.jpg?rlkey=hp3qtyufvp2ehk7t4z25mdz99&amp;dl=0","Click to download Image")</f>
      </c>
      <c r="B199" s="0">
        <f>HYPERLINK("https://dl.dropboxusercontent.com/scl/fi/b5jc0h4mur7uyqrbq778j/mens-hoodie-size-chartsalan-hoodie.jpg?rlkey=k8rtob14d1rmpd2ltui8afxav&amp;dl=0","Click to download SizeChart")</f>
      </c>
      <c r="C199" s="0" t="inlineStr">
        <is>
          <t>Alan Men's Hoodie</t>
        </is>
      </c>
      <c r="D199" s="0" t="inlineStr">
        <is>
          <t>'139658</t>
        </is>
      </c>
      <c r="E199" s="0" t="inlineStr">
        <is>
          <t>KSU ALAN M LG:139658C-L</t>
        </is>
      </c>
      <c r="F199" s="0" t="inlineStr">
        <is>
          <t>'805139658067</t>
        </is>
      </c>
      <c r="G199" s="0" t="inlineStr">
        <is>
          <t>MENS</t>
        </is>
      </c>
      <c r="H199" s="0" t="inlineStr">
        <is>
          <t>L</t>
        </is>
      </c>
      <c r="I199" s="0">
        <v>39.99</v>
      </c>
      <c r="J199" s="0">
        <v>61</v>
      </c>
    </row>
    <row r="200" spans="1:10" customHeight="0">
      <c r="A200" s="0">
        <f>HYPERLINK("https://dl.dropboxusercontent.com/scl/fi/bzu576c91deorr2fdlgpy/alan-139658-tn.jpg?rlkey=hp3qtyufvp2ehk7t4z25mdz99&amp;dl=0","Click to download Image")</f>
      </c>
      <c r="B200" s="0">
        <f>HYPERLINK("https://dl.dropboxusercontent.com/scl/fi/b5jc0h4mur7uyqrbq778j/mens-hoodie-size-chartsalan-hoodie.jpg?rlkey=k8rtob14d1rmpd2ltui8afxav&amp;dl=0","Click to download SizeChart")</f>
      </c>
      <c r="C200" s="0" t="inlineStr">
        <is>
          <t>Alan Men's Hoodie</t>
        </is>
      </c>
      <c r="D200" s="0" t="inlineStr">
        <is>
          <t>'139658</t>
        </is>
      </c>
      <c r="E200" s="0" t="inlineStr">
        <is>
          <t>KSU ALAN M LG:139658D-XL</t>
        </is>
      </c>
      <c r="F200" s="0" t="inlineStr">
        <is>
          <t>'805139658074</t>
        </is>
      </c>
      <c r="G200" s="0" t="inlineStr">
        <is>
          <t>MENS</t>
        </is>
      </c>
      <c r="H200" s="0" t="inlineStr">
        <is>
          <t>XL</t>
        </is>
      </c>
      <c r="I200" s="0">
        <v>39.99</v>
      </c>
      <c r="J200" s="0">
        <v>80</v>
      </c>
    </row>
    <row r="201" spans="1:10" customHeight="0">
      <c r="A201" s="0">
        <f>HYPERLINK("https://dl.dropboxusercontent.com/scl/fi/bzu576c91deorr2fdlgpy/alan-139658-tn.jpg?rlkey=hp3qtyufvp2ehk7t4z25mdz99&amp;dl=0","Click to download Image")</f>
      </c>
      <c r="B201" s="0">
        <f>HYPERLINK("https://dl.dropboxusercontent.com/scl/fi/b5jc0h4mur7uyqrbq778j/mens-hoodie-size-chartsalan-hoodie.jpg?rlkey=k8rtob14d1rmpd2ltui8afxav&amp;dl=0","Click to download SizeChart")</f>
      </c>
      <c r="C201" s="0" t="inlineStr">
        <is>
          <t>Alan Men's Hoodie</t>
        </is>
      </c>
      <c r="D201" s="0" t="inlineStr">
        <is>
          <t>'139658</t>
        </is>
      </c>
      <c r="E201" s="0" t="inlineStr">
        <is>
          <t>KSU ALAN M LG:139658E-2XL</t>
        </is>
      </c>
      <c r="F201" s="0" t="inlineStr">
        <is>
          <t>'805139658081</t>
        </is>
      </c>
      <c r="G201" s="0" t="inlineStr">
        <is>
          <t>MENS</t>
        </is>
      </c>
      <c r="H201" s="0" t="inlineStr">
        <is>
          <t>2XL</t>
        </is>
      </c>
      <c r="I201" s="0">
        <v>39.99</v>
      </c>
      <c r="J201" s="0">
        <v>53</v>
      </c>
    </row>
    <row r="202" spans="1:10" customHeight="0">
      <c r="A202" s="0">
        <f>HYPERLINK("https://dl.dropboxusercontent.com/scl/fi/bzu576c91deorr2fdlgpy/alan-139658-tn.jpg?rlkey=hp3qtyufvp2ehk7t4z25mdz99&amp;dl=0","Click to download Image")</f>
      </c>
      <c r="B202" s="0">
        <f>HYPERLINK("https://dl.dropboxusercontent.com/scl/fi/b5jc0h4mur7uyqrbq778j/mens-hoodie-size-chartsalan-hoodie.jpg?rlkey=k8rtob14d1rmpd2ltui8afxav&amp;dl=0","Click to download SizeChart")</f>
      </c>
      <c r="C202" s="0" t="inlineStr">
        <is>
          <t>Alan Men's Hoodie</t>
        </is>
      </c>
      <c r="D202" s="0" t="inlineStr">
        <is>
          <t>'139658</t>
        </is>
      </c>
      <c r="E202" s="0" t="inlineStr">
        <is>
          <t>KSU ALAN M LG:139658F-3XL</t>
        </is>
      </c>
      <c r="F202" s="0" t="inlineStr">
        <is>
          <t>'805139658098</t>
        </is>
      </c>
      <c r="G202" s="0" t="inlineStr">
        <is>
          <t>MENS</t>
        </is>
      </c>
      <c r="H202" s="0" t="inlineStr">
        <is>
          <t>3XL</t>
        </is>
      </c>
      <c r="I202" s="0">
        <v>39.99</v>
      </c>
      <c r="J202" s="0">
        <v>30</v>
      </c>
    </row>
    <row r="203" spans="1:10" customHeight="0">
      <c r="A203" s="0">
        <f>HYPERLINK("https://dl.dropboxusercontent.com/scl/fi/wc55ii03f3miwiuwuk4ka/zach-138476-tn.jpg?rlkey=j1w57n4kd4uokeu6r8alohmuv&amp;dl=0","Click to download Image")</f>
      </c>
      <c r="B203" s="0">
        <f>HYPERLINK("https://dl.dropboxusercontent.com/scl/fi/r820xwsfsha17bufdqa39/graphic-update2022-mens.jpg?rlkey=zm1csada0fuwvykvd9qoovkni&amp;dl=0","Click to download SizeChart")</f>
      </c>
      <c r="C203" s="0" t="inlineStr">
        <is>
          <t>Zach Men's Hoodie</t>
        </is>
      </c>
      <c r="D203" s="0" t="inlineStr">
        <is>
          <t>'138476</t>
        </is>
      </c>
      <c r="E203" s="0" t="inlineStr">
        <is>
          <t>KSU ZACH M PE:138476A-S</t>
        </is>
      </c>
      <c r="F203" s="0" t="inlineStr">
        <is>
          <t>'805138476044</t>
        </is>
      </c>
      <c r="G203" s="0" t="inlineStr">
        <is>
          <t>MENS</t>
        </is>
      </c>
      <c r="H203" s="0" t="inlineStr">
        <is>
          <t>S</t>
        </is>
      </c>
      <c r="I203" s="0">
        <v>39.99</v>
      </c>
      <c r="J203" s="0">
        <v>2</v>
      </c>
    </row>
    <row r="204" spans="1:10" customHeight="0">
      <c r="A204" s="0">
        <f>HYPERLINK("https://dl.dropboxusercontent.com/scl/fi/wc55ii03f3miwiuwuk4ka/zach-138476-tn.jpg?rlkey=j1w57n4kd4uokeu6r8alohmuv&amp;dl=0","Click to download Image")</f>
      </c>
      <c r="B204" s="0">
        <f>HYPERLINK("https://dl.dropboxusercontent.com/scl/fi/r820xwsfsha17bufdqa39/graphic-update2022-mens.jpg?rlkey=zm1csada0fuwvykvd9qoovkni&amp;dl=0","Click to download SizeChart")</f>
      </c>
      <c r="C204" s="0" t="inlineStr">
        <is>
          <t>Zach Men's Hoodie</t>
        </is>
      </c>
      <c r="D204" s="0" t="inlineStr">
        <is>
          <t>'138476</t>
        </is>
      </c>
      <c r="E204" s="0" t="inlineStr">
        <is>
          <t>KSU ZACH M PE:138476B-M</t>
        </is>
      </c>
      <c r="F204" s="0" t="inlineStr">
        <is>
          <t>'805138476051</t>
        </is>
      </c>
      <c r="G204" s="0" t="inlineStr">
        <is>
          <t>MENS</t>
        </is>
      </c>
      <c r="H204" s="0" t="inlineStr">
        <is>
          <t>M</t>
        </is>
      </c>
      <c r="I204" s="0">
        <v>39.99</v>
      </c>
      <c r="J204" s="0">
        <v>4</v>
      </c>
    </row>
    <row r="205" spans="1:10" customHeight="0">
      <c r="A205" s="0">
        <f>HYPERLINK("https://dl.dropboxusercontent.com/scl/fi/wc55ii03f3miwiuwuk4ka/zach-138476-tn.jpg?rlkey=j1w57n4kd4uokeu6r8alohmuv&amp;dl=0","Click to download Image")</f>
      </c>
      <c r="B205" s="0">
        <f>HYPERLINK("https://dl.dropboxusercontent.com/scl/fi/r820xwsfsha17bufdqa39/graphic-update2022-mens.jpg?rlkey=zm1csada0fuwvykvd9qoovkni&amp;dl=0","Click to download SizeChart")</f>
      </c>
      <c r="C205" s="0" t="inlineStr">
        <is>
          <t>Zach Men's Hoodie</t>
        </is>
      </c>
      <c r="D205" s="0" t="inlineStr">
        <is>
          <t>'138476</t>
        </is>
      </c>
      <c r="E205" s="0" t="inlineStr">
        <is>
          <t>KSU ZACH M PE:138476C-L</t>
        </is>
      </c>
      <c r="F205" s="0" t="inlineStr">
        <is>
          <t>'805138476068</t>
        </is>
      </c>
      <c r="G205" s="0" t="inlineStr">
        <is>
          <t>MENS</t>
        </is>
      </c>
      <c r="H205" s="0" t="inlineStr">
        <is>
          <t>L</t>
        </is>
      </c>
      <c r="I205" s="0">
        <v>39.99</v>
      </c>
      <c r="J205" s="0">
        <v>4</v>
      </c>
    </row>
    <row r="206" spans="1:10" customHeight="0">
      <c r="A206" s="0">
        <f>HYPERLINK("https://dl.dropboxusercontent.com/scl/fi/wc55ii03f3miwiuwuk4ka/zach-138476-tn.jpg?rlkey=j1w57n4kd4uokeu6r8alohmuv&amp;dl=0","Click to download Image")</f>
      </c>
      <c r="B206" s="0">
        <f>HYPERLINK("https://dl.dropboxusercontent.com/scl/fi/r820xwsfsha17bufdqa39/graphic-update2022-mens.jpg?rlkey=zm1csada0fuwvykvd9qoovkni&amp;dl=0","Click to download SizeChart")</f>
      </c>
      <c r="C206" s="0" t="inlineStr">
        <is>
          <t>Zach Men's Hoodie</t>
        </is>
      </c>
      <c r="D206" s="0" t="inlineStr">
        <is>
          <t>'138476</t>
        </is>
      </c>
      <c r="E206" s="0" t="inlineStr">
        <is>
          <t>KSU ZACH M PE:138476D-XL</t>
        </is>
      </c>
      <c r="F206" s="0" t="inlineStr">
        <is>
          <t>'805138476075</t>
        </is>
      </c>
      <c r="G206" s="0" t="inlineStr">
        <is>
          <t>MENS</t>
        </is>
      </c>
      <c r="H206" s="0" t="inlineStr">
        <is>
          <t>XL</t>
        </is>
      </c>
      <c r="I206" s="0">
        <v>39.99</v>
      </c>
      <c r="J206" s="0">
        <v>0</v>
      </c>
    </row>
    <row r="207" spans="1:10" customHeight="0">
      <c r="A207" s="0">
        <f>HYPERLINK("https://dl.dropboxusercontent.com/scl/fi/wc55ii03f3miwiuwuk4ka/zach-138476-tn.jpg?rlkey=j1w57n4kd4uokeu6r8alohmuv&amp;dl=0","Click to download Image")</f>
      </c>
      <c r="B207" s="0">
        <f>HYPERLINK("https://dl.dropboxusercontent.com/scl/fi/r820xwsfsha17bufdqa39/graphic-update2022-mens.jpg?rlkey=zm1csada0fuwvykvd9qoovkni&amp;dl=0","Click to download SizeChart")</f>
      </c>
      <c r="C207" s="0" t="inlineStr">
        <is>
          <t>Zach Men's Hoodie</t>
        </is>
      </c>
      <c r="D207" s="0" t="inlineStr">
        <is>
          <t>'138476</t>
        </is>
      </c>
      <c r="E207" s="0" t="inlineStr">
        <is>
          <t>KSU ZACH M PE:138476E-2XL</t>
        </is>
      </c>
      <c r="F207" s="0" t="inlineStr">
        <is>
          <t>'805138476082</t>
        </is>
      </c>
      <c r="G207" s="0" t="inlineStr">
        <is>
          <t>MENS</t>
        </is>
      </c>
      <c r="H207" s="0" t="inlineStr">
        <is>
          <t>2XL</t>
        </is>
      </c>
      <c r="I207" s="0">
        <v>41.99</v>
      </c>
      <c r="J207" s="0">
        <v>2</v>
      </c>
    </row>
    <row r="208" spans="1:10" customHeight="0">
      <c r="A208" s="0">
        <f>HYPERLINK("https://dl.dropboxusercontent.com/scl/fi/wc55ii03f3miwiuwuk4ka/zach-138476-tn.jpg?rlkey=j1w57n4kd4uokeu6r8alohmuv&amp;dl=0","Click to download Image")</f>
      </c>
      <c r="B208" s="0">
        <f>HYPERLINK("https://dl.dropboxusercontent.com/scl/fi/r820xwsfsha17bufdqa39/graphic-update2022-mens.jpg?rlkey=zm1csada0fuwvykvd9qoovkni&amp;dl=0","Click to download SizeChart")</f>
      </c>
      <c r="C208" s="0" t="inlineStr">
        <is>
          <t>Zach Men's Hoodie</t>
        </is>
      </c>
      <c r="D208" s="0" t="inlineStr">
        <is>
          <t>'138476</t>
        </is>
      </c>
      <c r="E208" s="0" t="inlineStr">
        <is>
          <t>KSU ZACH M PE:138476F-3XL</t>
        </is>
      </c>
      <c r="F208" s="0" t="inlineStr">
        <is>
          <t>'805138476099</t>
        </is>
      </c>
      <c r="G208" s="0" t="inlineStr">
        <is>
          <t>MENS</t>
        </is>
      </c>
      <c r="H208" s="0" t="inlineStr">
        <is>
          <t>3XL</t>
        </is>
      </c>
      <c r="I208" s="0">
        <v>41.99</v>
      </c>
      <c r="J208" s="0">
        <v>1</v>
      </c>
    </row>
    <row r="209" spans="1:10" customHeight="0">
      <c r="A209" s="0">
        <f>HYPERLINK("https://dl.dropboxusercontent.com/scl/fi/yx9djk2bw890i1sz6nh1m/cason-135852t.jpg?rlkey=n4yo0kkjw9m3e1jcueky6ur0j&amp;dl=0","Click to download Image")</f>
      </c>
      <c r="B209" s="0">
        <f>HYPERLINK("https://dl.dropboxusercontent.com/scl/fi/ma0mgpyegmwrlu12p17vr/mens-t-shirt-size-chartsslate-cason.jpg?rlkey=fzznw00ajqc08rai19d3iae4s&amp;dl=0","Click to download SizeChart")</f>
      </c>
      <c r="C209" s="0" t="inlineStr">
        <is>
          <t>Cason Men's Short Sleeve T-Shirt</t>
        </is>
      </c>
      <c r="D209" s="0" t="inlineStr">
        <is>
          <t>'135852</t>
        </is>
      </c>
      <c r="E209" s="0" t="inlineStr">
        <is>
          <t>KSU CASON M PE:135852A-S</t>
        </is>
      </c>
      <c r="F209" s="0" t="inlineStr">
        <is>
          <t>'805135852049</t>
        </is>
      </c>
      <c r="G209" s="0" t="inlineStr">
        <is>
          <t>MENS</t>
        </is>
      </c>
      <c r="H209" s="0" t="inlineStr">
        <is>
          <t>S</t>
        </is>
      </c>
      <c r="I209" s="0">
        <v>29.99</v>
      </c>
      <c r="J209" s="0">
        <v>6</v>
      </c>
    </row>
    <row r="210" spans="1:10" customHeight="0">
      <c r="A210" s="0">
        <f>HYPERLINK("https://dl.dropboxusercontent.com/scl/fi/yx9djk2bw890i1sz6nh1m/cason-135852t.jpg?rlkey=n4yo0kkjw9m3e1jcueky6ur0j&amp;dl=0","Click to download Image")</f>
      </c>
      <c r="B210" s="0">
        <f>HYPERLINK("https://dl.dropboxusercontent.com/scl/fi/ma0mgpyegmwrlu12p17vr/mens-t-shirt-size-chartsslate-cason.jpg?rlkey=fzznw00ajqc08rai19d3iae4s&amp;dl=0","Click to download SizeChart")</f>
      </c>
      <c r="C210" s="0" t="inlineStr">
        <is>
          <t>Cason Men's Short Sleeve T-Shirt</t>
        </is>
      </c>
      <c r="D210" s="0" t="inlineStr">
        <is>
          <t>'135852</t>
        </is>
      </c>
      <c r="E210" s="0" t="inlineStr">
        <is>
          <t>KSU CASON M PE:135852B-M</t>
        </is>
      </c>
      <c r="F210" s="0" t="inlineStr">
        <is>
          <t>'805135852056</t>
        </is>
      </c>
      <c r="G210" s="0" t="inlineStr">
        <is>
          <t>MENS</t>
        </is>
      </c>
      <c r="H210" s="0" t="inlineStr">
        <is>
          <t>M</t>
        </is>
      </c>
      <c r="I210" s="0">
        <v>29.99</v>
      </c>
      <c r="J210" s="0">
        <v>34</v>
      </c>
    </row>
    <row r="211" spans="1:10" customHeight="0">
      <c r="A211" s="0">
        <f>HYPERLINK("https://dl.dropboxusercontent.com/scl/fi/yx9djk2bw890i1sz6nh1m/cason-135852t.jpg?rlkey=n4yo0kkjw9m3e1jcueky6ur0j&amp;dl=0","Click to download Image")</f>
      </c>
      <c r="B211" s="0">
        <f>HYPERLINK("https://dl.dropboxusercontent.com/scl/fi/ma0mgpyegmwrlu12p17vr/mens-t-shirt-size-chartsslate-cason.jpg?rlkey=fzznw00ajqc08rai19d3iae4s&amp;dl=0","Click to download SizeChart")</f>
      </c>
      <c r="C211" s="0" t="inlineStr">
        <is>
          <t>Cason Men's Short Sleeve T-Shirt</t>
        </is>
      </c>
      <c r="D211" s="0" t="inlineStr">
        <is>
          <t>'135852</t>
        </is>
      </c>
      <c r="E211" s="0" t="inlineStr">
        <is>
          <t>KSU CASON M PE:135852C-L</t>
        </is>
      </c>
      <c r="F211" s="0" t="inlineStr">
        <is>
          <t>'805135852063</t>
        </is>
      </c>
      <c r="G211" s="0" t="inlineStr">
        <is>
          <t>MENS</t>
        </is>
      </c>
      <c r="H211" s="0" t="inlineStr">
        <is>
          <t>L</t>
        </is>
      </c>
      <c r="I211" s="0">
        <v>29.99</v>
      </c>
      <c r="J211" s="0">
        <v>84</v>
      </c>
    </row>
    <row r="212" spans="1:10" customHeight="0">
      <c r="A212" s="0">
        <f>HYPERLINK("https://dl.dropboxusercontent.com/scl/fi/yx9djk2bw890i1sz6nh1m/cason-135852t.jpg?rlkey=n4yo0kkjw9m3e1jcueky6ur0j&amp;dl=0","Click to download Image")</f>
      </c>
      <c r="B212" s="0">
        <f>HYPERLINK("https://dl.dropboxusercontent.com/scl/fi/ma0mgpyegmwrlu12p17vr/mens-t-shirt-size-chartsslate-cason.jpg?rlkey=fzznw00ajqc08rai19d3iae4s&amp;dl=0","Click to download SizeChart")</f>
      </c>
      <c r="C212" s="0" t="inlineStr">
        <is>
          <t>Cason Men's Short Sleeve T-Shirt</t>
        </is>
      </c>
      <c r="D212" s="0" t="inlineStr">
        <is>
          <t>'135852</t>
        </is>
      </c>
      <c r="E212" s="0" t="inlineStr">
        <is>
          <t>KSU CASON M PE:135852D-XL</t>
        </is>
      </c>
      <c r="F212" s="0" t="inlineStr">
        <is>
          <t>'805135852070</t>
        </is>
      </c>
      <c r="G212" s="0" t="inlineStr">
        <is>
          <t>MENS</t>
        </is>
      </c>
      <c r="H212" s="0" t="inlineStr">
        <is>
          <t>XL</t>
        </is>
      </c>
      <c r="I212" s="0">
        <v>29.99</v>
      </c>
      <c r="J212" s="0">
        <v>82</v>
      </c>
    </row>
    <row r="213" spans="1:10" customHeight="0">
      <c r="A213" s="0">
        <f>HYPERLINK("https://dl.dropboxusercontent.com/scl/fi/yx9djk2bw890i1sz6nh1m/cason-135852t.jpg?rlkey=n4yo0kkjw9m3e1jcueky6ur0j&amp;dl=0","Click to download Image")</f>
      </c>
      <c r="B213" s="0">
        <f>HYPERLINK("https://dl.dropboxusercontent.com/scl/fi/ma0mgpyegmwrlu12p17vr/mens-t-shirt-size-chartsslate-cason.jpg?rlkey=fzznw00ajqc08rai19d3iae4s&amp;dl=0","Click to download SizeChart")</f>
      </c>
      <c r="C213" s="0" t="inlineStr">
        <is>
          <t>Cason Men's Short Sleeve T-Shirt</t>
        </is>
      </c>
      <c r="D213" s="0" t="inlineStr">
        <is>
          <t>'135852</t>
        </is>
      </c>
      <c r="E213" s="0" t="inlineStr">
        <is>
          <t>KSU CASON M PE:135852E-2XL</t>
        </is>
      </c>
      <c r="F213" s="0" t="inlineStr">
        <is>
          <t>'805135852087</t>
        </is>
      </c>
      <c r="G213" s="0" t="inlineStr">
        <is>
          <t>MENS</t>
        </is>
      </c>
      <c r="H213" s="0" t="inlineStr">
        <is>
          <t>2XL</t>
        </is>
      </c>
      <c r="I213" s="0">
        <v>29.99</v>
      </c>
      <c r="J213" s="0">
        <v>62</v>
      </c>
    </row>
    <row r="214" spans="1:10" customHeight="0">
      <c r="A214" s="0">
        <f>HYPERLINK("https://dl.dropboxusercontent.com/scl/fi/yx9djk2bw890i1sz6nh1m/cason-135852t.jpg?rlkey=n4yo0kkjw9m3e1jcueky6ur0j&amp;dl=0","Click to download Image")</f>
      </c>
      <c r="B214" s="0">
        <f>HYPERLINK("https://dl.dropboxusercontent.com/scl/fi/ma0mgpyegmwrlu12p17vr/mens-t-shirt-size-chartsslate-cason.jpg?rlkey=fzznw00ajqc08rai19d3iae4s&amp;dl=0","Click to download SizeChart")</f>
      </c>
      <c r="C214" s="0" t="inlineStr">
        <is>
          <t>Cason Men's Short Sleeve T-Shirt</t>
        </is>
      </c>
      <c r="D214" s="0" t="inlineStr">
        <is>
          <t>'135852</t>
        </is>
      </c>
      <c r="E214" s="0" t="inlineStr">
        <is>
          <t>KSU CASON M PE:135852F-3XL</t>
        </is>
      </c>
      <c r="F214" s="0" t="inlineStr">
        <is>
          <t>'805135852094</t>
        </is>
      </c>
      <c r="G214" s="0" t="inlineStr">
        <is>
          <t>MENS</t>
        </is>
      </c>
      <c r="H214" s="0" t="inlineStr">
        <is>
          <t>3XL</t>
        </is>
      </c>
      <c r="I214" s="0">
        <v>29.99</v>
      </c>
      <c r="J214" s="0">
        <v>34</v>
      </c>
    </row>
    <row r="215" spans="1:10" customHeight="0">
      <c r="A215" s="0">
        <f>HYPERLINK("https://dl.dropboxusercontent.com/scl/fi/mmlwwaysxk6m54m21uo9t/120548-af.jpg?rlkey=h60n7jdy1zf5rogrxqum7g4mm&amp;dl=0","Click to download Image")</f>
      </c>
      <c r="C215" s="0" t="inlineStr">
        <is>
          <t>Anders Men's Cap</t>
        </is>
      </c>
      <c r="D215" s="0" t="inlineStr">
        <is>
          <t>'120548</t>
        </is>
      </c>
      <c r="E215" s="0" t="inlineStr">
        <is>
          <t>KSU  A ANDERS:120548</t>
        </is>
      </c>
      <c r="F215" s="0" t="inlineStr">
        <is>
          <t>'705120548004</t>
        </is>
      </c>
      <c r="G215" s="0" t="inlineStr">
        <is>
          <t>MENS</t>
        </is>
      </c>
      <c r="H215" s="0" t="inlineStr">
        <is>
          <t>STANDARD MENS</t>
        </is>
      </c>
      <c r="I215" s="0">
        <v>19.99</v>
      </c>
      <c r="J215" s="0">
        <v>143</v>
      </c>
    </row>
    <row r="216" spans="1:10" customHeight="0">
      <c r="A216" s="0">
        <f>HYPERLINK("https://dl.dropboxusercontent.com/scl/fi/3vy9s9h4avfotn9wlxxvc/slate-143188-tn.jpg?rlkey=9bpcufgx95jl966sce99rkx3v&amp;dl=0","Click to download Image")</f>
      </c>
      <c r="C216" s="0" t="inlineStr">
        <is>
          <t>Slate Men's T-Shirt</t>
        </is>
      </c>
      <c r="D216" s="0" t="inlineStr">
        <is>
          <t>'143188</t>
        </is>
      </c>
      <c r="E216" s="0" t="inlineStr">
        <is>
          <t>KSU SLATE M PE:143188D-XL</t>
        </is>
      </c>
      <c r="F216" s="0" t="inlineStr">
        <is>
          <t>'805143188079</t>
        </is>
      </c>
      <c r="G216" s="0" t="inlineStr">
        <is>
          <t>MENS</t>
        </is>
      </c>
      <c r="H216" s="0" t="inlineStr">
        <is>
          <t>XL</t>
        </is>
      </c>
      <c r="I216" s="0">
        <v>24.99</v>
      </c>
      <c r="J216" s="0">
        <v>976</v>
      </c>
    </row>
    <row r="217" spans="1:10" customHeight="0">
      <c r="A217" s="0">
        <f>HYPERLINK("https://dl.dropboxusercontent.com/scl/fi/wuzpaopcuhytd1lwpzl1j/vrtl-ksu-slatess-we-011824-v2f.png?rlkey=4eq3ljihxkknkv928qt86mezj&amp;dl=0","Click to download Image")</f>
      </c>
      <c r="C217" s="0" t="inlineStr">
        <is>
          <t>K-State Basketball 2024 Slate Men's T-Shirt</t>
        </is>
      </c>
      <c r="D217" s="0" t="inlineStr">
        <is>
          <t>'152251</t>
        </is>
      </c>
      <c r="E217" s="0" t="inlineStr">
        <is>
          <t>KSU SLATE M WE:152251A-S</t>
        </is>
      </c>
      <c r="F217" s="0" t="inlineStr">
        <is>
          <t>'805152251047</t>
        </is>
      </c>
      <c r="G217" s="0" t="inlineStr">
        <is>
          <t>MENS</t>
        </is>
      </c>
      <c r="H217" s="0" t="inlineStr">
        <is>
          <t>S</t>
        </is>
      </c>
      <c r="I217" s="0">
        <v>29.99</v>
      </c>
      <c r="J217" s="0">
        <v>0</v>
      </c>
    </row>
    <row r="218" spans="1:10" customHeight="0">
      <c r="A218" s="0">
        <f>HYPERLINK("https://dl.dropboxusercontent.com/scl/fi/wuzpaopcuhytd1lwpzl1j/vrtl-ksu-slatess-we-011824-v2f.png?rlkey=4eq3ljihxkknkv928qt86mezj&amp;dl=0","Click to download Image")</f>
      </c>
      <c r="C218" s="0" t="inlineStr">
        <is>
          <t>K-State Basketball 2024 Slate Men's T-Shirt</t>
        </is>
      </c>
      <c r="D218" s="0" t="inlineStr">
        <is>
          <t>'152251</t>
        </is>
      </c>
      <c r="E218" s="0" t="inlineStr">
        <is>
          <t>KSU SLATE M WE:152251B-M</t>
        </is>
      </c>
      <c r="F218" s="0" t="inlineStr">
        <is>
          <t>'805152251054</t>
        </is>
      </c>
      <c r="G218" s="0" t="inlineStr">
        <is>
          <t>MENS</t>
        </is>
      </c>
      <c r="H218" s="0" t="inlineStr">
        <is>
          <t>M</t>
        </is>
      </c>
      <c r="I218" s="0">
        <v>29.99</v>
      </c>
      <c r="J218" s="0">
        <v>0</v>
      </c>
    </row>
    <row r="219" spans="1:10" customHeight="0">
      <c r="A219" s="0">
        <f>HYPERLINK("https://dl.dropboxusercontent.com/scl/fi/wuzpaopcuhytd1lwpzl1j/vrtl-ksu-slatess-we-011824-v2f.png?rlkey=4eq3ljihxkknkv928qt86mezj&amp;dl=0","Click to download Image")</f>
      </c>
      <c r="C219" s="0" t="inlineStr">
        <is>
          <t>K-State Basketball 2024 Slate Men's T-Shirt</t>
        </is>
      </c>
      <c r="D219" s="0" t="inlineStr">
        <is>
          <t>'152251</t>
        </is>
      </c>
      <c r="E219" s="0" t="inlineStr">
        <is>
          <t>KSU SLATE M WE:152251C-L</t>
        </is>
      </c>
      <c r="F219" s="0" t="inlineStr">
        <is>
          <t>'805152251061</t>
        </is>
      </c>
      <c r="G219" s="0" t="inlineStr">
        <is>
          <t>MENS</t>
        </is>
      </c>
      <c r="H219" s="0" t="inlineStr">
        <is>
          <t>L</t>
        </is>
      </c>
      <c r="I219" s="0">
        <v>29.99</v>
      </c>
      <c r="J219" s="0">
        <v>1</v>
      </c>
    </row>
    <row r="220" spans="1:10" customHeight="0">
      <c r="A220" s="0">
        <f>HYPERLINK("https://dl.dropboxusercontent.com/scl/fi/wuzpaopcuhytd1lwpzl1j/vrtl-ksu-slatess-we-011824-v2f.png?rlkey=4eq3ljihxkknkv928qt86mezj&amp;dl=0","Click to download Image")</f>
      </c>
      <c r="C220" s="0" t="inlineStr">
        <is>
          <t>K-State Basketball 2024 Slate Men's T-Shirt</t>
        </is>
      </c>
      <c r="D220" s="0" t="inlineStr">
        <is>
          <t>'152251</t>
        </is>
      </c>
      <c r="E220" s="0" t="inlineStr">
        <is>
          <t>KSU SLATE M WE:152251D-XL</t>
        </is>
      </c>
      <c r="F220" s="0" t="inlineStr">
        <is>
          <t>'805152251078</t>
        </is>
      </c>
      <c r="G220" s="0" t="inlineStr">
        <is>
          <t>MENS</t>
        </is>
      </c>
      <c r="H220" s="0" t="inlineStr">
        <is>
          <t>XL</t>
        </is>
      </c>
      <c r="I220" s="0">
        <v>29.99</v>
      </c>
      <c r="J220" s="0">
        <v>0</v>
      </c>
    </row>
    <row r="221" spans="1:10" customHeight="0">
      <c r="A221" s="0">
        <f>HYPERLINK("https://dl.dropboxusercontent.com/scl/fi/wuzpaopcuhytd1lwpzl1j/vrtl-ksu-slatess-we-011824-v2f.png?rlkey=4eq3ljihxkknkv928qt86mezj&amp;dl=0","Click to download Image")</f>
      </c>
      <c r="C221" s="0" t="inlineStr">
        <is>
          <t>K-State Basketball 2024 Slate Men's T-Shirt</t>
        </is>
      </c>
      <c r="D221" s="0" t="inlineStr">
        <is>
          <t>'152251</t>
        </is>
      </c>
      <c r="E221" s="0" t="inlineStr">
        <is>
          <t>KSU SLATE M WE:152251E-2XL</t>
        </is>
      </c>
      <c r="F221" s="0" t="inlineStr">
        <is>
          <t>'805152251085</t>
        </is>
      </c>
      <c r="G221" s="0" t="inlineStr">
        <is>
          <t>MENS</t>
        </is>
      </c>
      <c r="H221" s="0" t="inlineStr">
        <is>
          <t>2XL</t>
        </is>
      </c>
      <c r="I221" s="0">
        <v>29.99</v>
      </c>
      <c r="J221" s="0">
        <v>6</v>
      </c>
    </row>
    <row r="222" spans="1:10" customHeight="0">
      <c r="A222" s="0">
        <f>HYPERLINK("https://dl.dropboxusercontent.com/scl/fi/wuzpaopcuhytd1lwpzl1j/vrtl-ksu-slatess-we-011824-v2f.png?rlkey=4eq3ljihxkknkv928qt86mezj&amp;dl=0","Click to download Image")</f>
      </c>
      <c r="C222" s="0" t="inlineStr">
        <is>
          <t>K-State Basketball 2024 Slate Men's T-Shirt</t>
        </is>
      </c>
      <c r="D222" s="0" t="inlineStr">
        <is>
          <t>'152251</t>
        </is>
      </c>
      <c r="E222" s="0" t="inlineStr">
        <is>
          <t>KSU SLATE M WE:152251F-3XL</t>
        </is>
      </c>
      <c r="F222" s="0" t="inlineStr">
        <is>
          <t>'805152251092</t>
        </is>
      </c>
      <c r="G222" s="0" t="inlineStr">
        <is>
          <t>MENS</t>
        </is>
      </c>
      <c r="H222" s="0" t="inlineStr">
        <is>
          <t>3XL</t>
        </is>
      </c>
      <c r="I222" s="0">
        <v>29.99</v>
      </c>
      <c r="J222" s="0">
        <v>3</v>
      </c>
    </row>
    <row r="223" spans="1:10" customHeight="0">
      <c r="A223" s="0">
        <f>HYPERLINK("https://dl.dropboxusercontent.com/scl/fi/whi3n521if8y7ja4io5hc/vrtl-ksu-quincy-bk-011824-v2f.jpg?rlkey=ep4992c1ly103396fe080nk1o&amp;dl=0","Click to download Image")</f>
      </c>
      <c r="C223" s="0" t="inlineStr">
        <is>
          <t>K-State Basketball 2024 Quincy Hoodie</t>
        </is>
      </c>
      <c r="D223" s="0" t="inlineStr">
        <is>
          <t>'152252</t>
        </is>
      </c>
      <c r="E223" s="0" t="inlineStr">
        <is>
          <t>KSU QUINCY M BK:152252A-S</t>
        </is>
      </c>
      <c r="F223" s="0" t="inlineStr">
        <is>
          <t>'805152252044</t>
        </is>
      </c>
      <c r="G223" s="0" t="inlineStr">
        <is>
          <t>MENS</t>
        </is>
      </c>
      <c r="H223" s="0" t="inlineStr">
        <is>
          <t>S</t>
        </is>
      </c>
      <c r="I223" s="0">
        <v>59.99</v>
      </c>
      <c r="J223" s="0">
        <v>1</v>
      </c>
    </row>
    <row r="224" spans="1:10" customHeight="0">
      <c r="A224" s="0">
        <f>HYPERLINK("https://dl.dropboxusercontent.com/scl/fi/whi3n521if8y7ja4io5hc/vrtl-ksu-quincy-bk-011824-v2f.jpg?rlkey=ep4992c1ly103396fe080nk1o&amp;dl=0","Click to download Image")</f>
      </c>
      <c r="C224" s="0" t="inlineStr">
        <is>
          <t>K-State Basketball 2024 Quincy Hoodie</t>
        </is>
      </c>
      <c r="D224" s="0" t="inlineStr">
        <is>
          <t>'152252</t>
        </is>
      </c>
      <c r="E224" s="0" t="inlineStr">
        <is>
          <t>KSU QUINCY M BK:152252B-M</t>
        </is>
      </c>
      <c r="F224" s="0" t="inlineStr">
        <is>
          <t>'805152252051</t>
        </is>
      </c>
      <c r="G224" s="0" t="inlineStr">
        <is>
          <t>MENS</t>
        </is>
      </c>
      <c r="H224" s="0" t="inlineStr">
        <is>
          <t>M</t>
        </is>
      </c>
      <c r="I224" s="0">
        <v>59.99</v>
      </c>
      <c r="J224" s="0">
        <v>2</v>
      </c>
    </row>
    <row r="225" spans="1:10" customHeight="0">
      <c r="A225" s="0">
        <f>HYPERLINK("https://dl.dropboxusercontent.com/scl/fi/whi3n521if8y7ja4io5hc/vrtl-ksu-quincy-bk-011824-v2f.jpg?rlkey=ep4992c1ly103396fe080nk1o&amp;dl=0","Click to download Image")</f>
      </c>
      <c r="C225" s="0" t="inlineStr">
        <is>
          <t>K-State Basketball 2024 Quincy Hoodie</t>
        </is>
      </c>
      <c r="D225" s="0" t="inlineStr">
        <is>
          <t>'152252</t>
        </is>
      </c>
      <c r="E225" s="0" t="inlineStr">
        <is>
          <t>KSU QUINCY M BK:152252C-L</t>
        </is>
      </c>
      <c r="F225" s="0" t="inlineStr">
        <is>
          <t>'805152252068</t>
        </is>
      </c>
      <c r="G225" s="0" t="inlineStr">
        <is>
          <t>MENS</t>
        </is>
      </c>
      <c r="H225" s="0" t="inlineStr">
        <is>
          <t>L</t>
        </is>
      </c>
      <c r="I225" s="0">
        <v>59.99</v>
      </c>
      <c r="J225" s="0">
        <v>3</v>
      </c>
    </row>
    <row r="226" spans="1:10" customHeight="0">
      <c r="A226" s="0">
        <f>HYPERLINK("https://dl.dropboxusercontent.com/scl/fi/whi3n521if8y7ja4io5hc/vrtl-ksu-quincy-bk-011824-v2f.jpg?rlkey=ep4992c1ly103396fe080nk1o&amp;dl=0","Click to download Image")</f>
      </c>
      <c r="C226" s="0" t="inlineStr">
        <is>
          <t>K-State Basketball 2024 Quincy Hoodie</t>
        </is>
      </c>
      <c r="D226" s="0" t="inlineStr">
        <is>
          <t>'152252</t>
        </is>
      </c>
      <c r="E226" s="0" t="inlineStr">
        <is>
          <t>KSU QUINCY M BK:152252D-XL</t>
        </is>
      </c>
      <c r="F226" s="0" t="inlineStr">
        <is>
          <t>'805152252075</t>
        </is>
      </c>
      <c r="G226" s="0" t="inlineStr">
        <is>
          <t>MENS</t>
        </is>
      </c>
      <c r="H226" s="0" t="inlineStr">
        <is>
          <t>XL</t>
        </is>
      </c>
      <c r="I226" s="0">
        <v>59.99</v>
      </c>
      <c r="J226" s="0">
        <v>3</v>
      </c>
    </row>
    <row r="227" spans="1:10" customHeight="0">
      <c r="A227" s="0">
        <f>HYPERLINK("https://dl.dropboxusercontent.com/scl/fi/whi3n521if8y7ja4io5hc/vrtl-ksu-quincy-bk-011824-v2f.jpg?rlkey=ep4992c1ly103396fe080nk1o&amp;dl=0","Click to download Image")</f>
      </c>
      <c r="C227" s="0" t="inlineStr">
        <is>
          <t>K-State Basketball 2024 Quincy Hoodie</t>
        </is>
      </c>
      <c r="D227" s="0" t="inlineStr">
        <is>
          <t>'152252</t>
        </is>
      </c>
      <c r="E227" s="0" t="inlineStr">
        <is>
          <t>KSU QUINCY M BK:152252E-2XL</t>
        </is>
      </c>
      <c r="F227" s="0" t="inlineStr">
        <is>
          <t>'805152252082</t>
        </is>
      </c>
      <c r="G227" s="0" t="inlineStr">
        <is>
          <t>MENS</t>
        </is>
      </c>
      <c r="H227" s="0" t="inlineStr">
        <is>
          <t>2XL</t>
        </is>
      </c>
      <c r="I227" s="0">
        <v>59.99</v>
      </c>
      <c r="J227" s="0">
        <v>2</v>
      </c>
    </row>
    <row r="228" spans="1:10" customHeight="0">
      <c r="A228" s="0">
        <f>HYPERLINK("https://dl.dropboxusercontent.com/scl/fi/whi3n521if8y7ja4io5hc/vrtl-ksu-quincy-bk-011824-v2f.jpg?rlkey=ep4992c1ly103396fe080nk1o&amp;dl=0","Click to download Image")</f>
      </c>
      <c r="C228" s="0" t="inlineStr">
        <is>
          <t>K-State Basketball 2024 Quincy Hoodie</t>
        </is>
      </c>
      <c r="D228" s="0" t="inlineStr">
        <is>
          <t>'152252</t>
        </is>
      </c>
      <c r="E228" s="0" t="inlineStr">
        <is>
          <t>KSU QUINCY M BK:152252F-3XL</t>
        </is>
      </c>
      <c r="F228" s="0" t="inlineStr">
        <is>
          <t>'805152252099</t>
        </is>
      </c>
      <c r="G228" s="0" t="inlineStr">
        <is>
          <t>MENS</t>
        </is>
      </c>
      <c r="H228" s="0" t="inlineStr">
        <is>
          <t>3XL</t>
        </is>
      </c>
      <c r="I228" s="0">
        <v>59.99</v>
      </c>
      <c r="J228" s="0">
        <v>1</v>
      </c>
    </row>
    <row r="229" spans="1:10" customHeight="0">
      <c r="A229" s="0">
        <f>HYPERLINK("https://dl.dropboxusercontent.com/scl/fi/s6v6hrnrzmrztqpt9hzou/kyle-144416-f.jpg?rlkey=eo0hbsquc5p4agvjrcj2c893x&amp;dl=0","Click to download Image")</f>
      </c>
      <c r="C229" s="0" t="inlineStr">
        <is>
          <t>Kyle Men's Beanie</t>
        </is>
      </c>
      <c r="D229" s="0" t="inlineStr">
        <is>
          <t>'144416</t>
        </is>
      </c>
      <c r="E229" s="0" t="inlineStr">
        <is>
          <t>KSU KYLE M BK:144416</t>
        </is>
      </c>
      <c r="F229" s="0" t="inlineStr">
        <is>
          <t>'705144416013</t>
        </is>
      </c>
      <c r="G229" s="0" t="inlineStr">
        <is>
          <t>MENS</t>
        </is>
      </c>
      <c r="H229" s="0" t="inlineStr">
        <is>
          <t>ADULT</t>
        </is>
      </c>
      <c r="I229" s="0">
        <v>24.99</v>
      </c>
      <c r="J229" s="0">
        <v>42</v>
      </c>
    </row>
    <row r="230" spans="1:10" customHeight="0">
      <c r="A230" s="0">
        <f>HYPERLINK("https://dl.dropboxusercontent.com/scl/fi/mdsbtdjdg1lesaruc4xkb/cannonbb21kstate17636.jpg?rlkey=bifhcf4nsh7tahkv12vt3r2di&amp;dl=0","Click to download Image")</f>
      </c>
      <c r="C230" s="0" t="inlineStr">
        <is>
          <t>Vaughn Men's T-Shirt</t>
        </is>
      </c>
      <c r="D230" s="0" t="inlineStr">
        <is>
          <t>'126645</t>
        </is>
      </c>
      <c r="E230" s="0" t="inlineStr">
        <is>
          <t>KSU VAUGHN M WE:126645C-L</t>
        </is>
      </c>
      <c r="F230" s="0" t="inlineStr">
        <is>
          <t>'805126645063</t>
        </is>
      </c>
      <c r="G230" s="0" t="inlineStr">
        <is>
          <t>MENS</t>
        </is>
      </c>
      <c r="H230" s="0" t="inlineStr">
        <is>
          <t>L</t>
        </is>
      </c>
      <c r="I230" s="0">
        <v>29.99</v>
      </c>
      <c r="J230" s="0">
        <v>25</v>
      </c>
    </row>
    <row r="231" spans="1:10" customHeight="0">
      <c r="A231" s="0">
        <f>HYPERLINK("https://dl.dropboxusercontent.com/scl/fi/mdsbtdjdg1lesaruc4xkb/cannonbb21kstate17636.jpg?rlkey=bifhcf4nsh7tahkv12vt3r2di&amp;dl=0","Click to download Image")</f>
      </c>
      <c r="C231" s="0" t="inlineStr">
        <is>
          <t>Vaughn Men's T-Shirt</t>
        </is>
      </c>
      <c r="D231" s="0" t="inlineStr">
        <is>
          <t>'126645</t>
        </is>
      </c>
      <c r="E231" s="0" t="inlineStr">
        <is>
          <t>KSU VAUGHN M WE:126645D-XL</t>
        </is>
      </c>
      <c r="F231" s="0" t="inlineStr">
        <is>
          <t>'805126645070</t>
        </is>
      </c>
      <c r="G231" s="0" t="inlineStr">
        <is>
          <t>MENS</t>
        </is>
      </c>
      <c r="H231" s="0" t="inlineStr">
        <is>
          <t>XL</t>
        </is>
      </c>
      <c r="I231" s="0">
        <v>29.99</v>
      </c>
      <c r="J231" s="0">
        <v>25</v>
      </c>
    </row>
    <row r="232" spans="1:10" customHeight="0">
      <c r="A232" s="0">
        <f>HYPERLINK("https://dl.dropboxusercontent.com/scl/fi/ci42p9mjqnxh5gwad0w7q/odin-140151-af.jpg?rlkey=tocbwzazpe8ngbbka3i7kr2tf&amp;dl=0","Click to download Image")</f>
      </c>
      <c r="C232" s="0" t="inlineStr">
        <is>
          <t>Odin Men's Polywarp Cap</t>
        </is>
      </c>
      <c r="D232" s="0" t="inlineStr">
        <is>
          <t>'140151</t>
        </is>
      </c>
      <c r="E232" s="0" t="inlineStr">
        <is>
          <t>KSU ODIN M GY:140151</t>
        </is>
      </c>
      <c r="F232" s="0" t="inlineStr">
        <is>
          <t>'705140151000</t>
        </is>
      </c>
      <c r="G232" s="0" t="inlineStr">
        <is>
          <t>MENS</t>
        </is>
      </c>
      <c r="H232" s="0" t="inlineStr">
        <is>
          <t>STANDARD MENS</t>
        </is>
      </c>
      <c r="I232" s="0">
        <v>24.99</v>
      </c>
      <c r="J232" s="0">
        <v>276</v>
      </c>
    </row>
    <row r="233" spans="1:10" customHeight="0">
      <c r="A233" s="0">
        <f>HYPERLINK("https://dl.dropboxusercontent.com/scl/fi/wq8hft379izmpfjk8r9dq/ksu1.jpg?rlkey=sxqdqldbejn750ur0w7cm8oef&amp;dl=0","Click to download Image")</f>
      </c>
      <c r="C233" s="0" t="inlineStr">
        <is>
          <t>Felton Men's Ribbed Beanie</t>
        </is>
      </c>
      <c r="D233" s="0" t="inlineStr">
        <is>
          <t>'126307</t>
        </is>
      </c>
      <c r="E233" s="0" t="inlineStr">
        <is>
          <t>KSU FELTON BK:126307</t>
        </is>
      </c>
      <c r="F233" s="0" t="inlineStr">
        <is>
          <t>'705126307018</t>
        </is>
      </c>
      <c r="G233" s="0" t="inlineStr">
        <is>
          <t>MENS</t>
        </is>
      </c>
      <c r="H233" s="0" t="inlineStr">
        <is>
          <t>STANDARD MENS</t>
        </is>
      </c>
      <c r="I233" s="0">
        <v>19.99</v>
      </c>
      <c r="J233" s="0">
        <v>34</v>
      </c>
    </row>
    <row r="234" spans="1:10" customHeight="0">
      <c r="A234" s="0">
        <f>HYPERLINK("https://dl.dropboxusercontent.com/scl/fi/mykibp7hd8tkvotnko5qy/millieblack-1f93742.jpg?rlkey=kp3psbeg321m388pre3ygcdri&amp;dl=0","Click to download Image")</f>
      </c>
      <c r="B234" s="0">
        <f>HYPERLINK("https://dl.dropboxusercontent.com/scl/fi/jzcnvducxpv4ziezzy5um/womens-t-shirt-size-chartsmillie.jpg?rlkey=kjx6spnbdwcop57lc9vccvi5o&amp;dl=0","Click to download SizeChart")</f>
      </c>
      <c r="C234" s="0" t="inlineStr">
        <is>
          <t>Millie Rolled Sleeve Women's T-Shirt</t>
        </is>
      </c>
      <c r="D234" s="0" t="inlineStr">
        <is>
          <t>'137566</t>
        </is>
      </c>
      <c r="E234" s="0" t="inlineStr">
        <is>
          <t>KSU MILLIE W BK:137566AA-XS</t>
        </is>
      </c>
      <c r="F234" s="0" t="inlineStr">
        <is>
          <t>'805137566036</t>
        </is>
      </c>
      <c r="G234" s="0" t="inlineStr">
        <is>
          <t>WOMENS</t>
        </is>
      </c>
      <c r="H234" s="0" t="inlineStr">
        <is>
          <t>XS</t>
        </is>
      </c>
      <c r="I234" s="0">
        <v>29.99</v>
      </c>
      <c r="J234" s="0">
        <v>5</v>
      </c>
    </row>
    <row r="235" spans="1:10" customHeight="0">
      <c r="A235" s="0">
        <f>HYPERLINK("https://dl.dropboxusercontent.com/scl/fi/mykibp7hd8tkvotnko5qy/millieblack-1f93742.jpg?rlkey=kp3psbeg321m388pre3ygcdri&amp;dl=0","Click to download Image")</f>
      </c>
      <c r="B235" s="0">
        <f>HYPERLINK("https://dl.dropboxusercontent.com/scl/fi/jzcnvducxpv4ziezzy5um/womens-t-shirt-size-chartsmillie.jpg?rlkey=kjx6spnbdwcop57lc9vccvi5o&amp;dl=0","Click to download SizeChart")</f>
      </c>
      <c r="C235" s="0" t="inlineStr">
        <is>
          <t>Millie Rolled Sleeve Women's T-Shirt</t>
        </is>
      </c>
      <c r="D235" s="0" t="inlineStr">
        <is>
          <t>'137566</t>
        </is>
      </c>
      <c r="E235" s="0" t="inlineStr">
        <is>
          <t>KSU MILLIE W BK:137566A-S</t>
        </is>
      </c>
      <c r="F235" s="0" t="inlineStr">
        <is>
          <t>'805137566043</t>
        </is>
      </c>
      <c r="G235" s="0" t="inlineStr">
        <is>
          <t>WOMENS</t>
        </is>
      </c>
      <c r="H235" s="0" t="inlineStr">
        <is>
          <t>S</t>
        </is>
      </c>
      <c r="I235" s="0">
        <v>29.99</v>
      </c>
      <c r="J235" s="0">
        <v>7</v>
      </c>
    </row>
    <row r="236" spans="1:10" customHeight="0">
      <c r="A236" s="0">
        <f>HYPERLINK("https://dl.dropboxusercontent.com/scl/fi/mykibp7hd8tkvotnko5qy/millieblack-1f93742.jpg?rlkey=kp3psbeg321m388pre3ygcdri&amp;dl=0","Click to download Image")</f>
      </c>
      <c r="B236" s="0">
        <f>HYPERLINK("https://dl.dropboxusercontent.com/scl/fi/jzcnvducxpv4ziezzy5um/womens-t-shirt-size-chartsmillie.jpg?rlkey=kjx6spnbdwcop57lc9vccvi5o&amp;dl=0","Click to download SizeChart")</f>
      </c>
      <c r="C236" s="0" t="inlineStr">
        <is>
          <t>Millie Rolled Sleeve Women's T-Shirt</t>
        </is>
      </c>
      <c r="D236" s="0" t="inlineStr">
        <is>
          <t>'137566</t>
        </is>
      </c>
      <c r="E236" s="0" t="inlineStr">
        <is>
          <t>KSU MILLIE W BK:137566B-M</t>
        </is>
      </c>
      <c r="F236" s="0" t="inlineStr">
        <is>
          <t>'805137566050</t>
        </is>
      </c>
      <c r="G236" s="0" t="inlineStr">
        <is>
          <t>WOMENS</t>
        </is>
      </c>
      <c r="H236" s="0" t="inlineStr">
        <is>
          <t>M</t>
        </is>
      </c>
      <c r="I236" s="0">
        <v>29.99</v>
      </c>
      <c r="J236" s="0">
        <v>8</v>
      </c>
    </row>
    <row r="237" spans="1:10" customHeight="0">
      <c r="A237" s="0">
        <f>HYPERLINK("https://dl.dropboxusercontent.com/scl/fi/mykibp7hd8tkvotnko5qy/millieblack-1f93742.jpg?rlkey=kp3psbeg321m388pre3ygcdri&amp;dl=0","Click to download Image")</f>
      </c>
      <c r="B237" s="0">
        <f>HYPERLINK("https://dl.dropboxusercontent.com/scl/fi/jzcnvducxpv4ziezzy5um/womens-t-shirt-size-chartsmillie.jpg?rlkey=kjx6spnbdwcop57lc9vccvi5o&amp;dl=0","Click to download SizeChart")</f>
      </c>
      <c r="C237" s="0" t="inlineStr">
        <is>
          <t>Millie Rolled Sleeve Women's T-Shirt</t>
        </is>
      </c>
      <c r="D237" s="0" t="inlineStr">
        <is>
          <t>'137566</t>
        </is>
      </c>
      <c r="E237" s="0" t="inlineStr">
        <is>
          <t>KSU MILLIE W BK:137566C-L</t>
        </is>
      </c>
      <c r="F237" s="0" t="inlineStr">
        <is>
          <t>'805137566067</t>
        </is>
      </c>
      <c r="G237" s="0" t="inlineStr">
        <is>
          <t>WOMENS</t>
        </is>
      </c>
      <c r="H237" s="0" t="inlineStr">
        <is>
          <t>L</t>
        </is>
      </c>
      <c r="I237" s="0">
        <v>29.99</v>
      </c>
      <c r="J237" s="0">
        <v>17</v>
      </c>
    </row>
    <row r="238" spans="1:10" customHeight="0">
      <c r="A238" s="0">
        <f>HYPERLINK("https://dl.dropboxusercontent.com/scl/fi/mykibp7hd8tkvotnko5qy/millieblack-1f93742.jpg?rlkey=kp3psbeg321m388pre3ygcdri&amp;dl=0","Click to download Image")</f>
      </c>
      <c r="B238" s="0">
        <f>HYPERLINK("https://dl.dropboxusercontent.com/scl/fi/jzcnvducxpv4ziezzy5um/womens-t-shirt-size-chartsmillie.jpg?rlkey=kjx6spnbdwcop57lc9vccvi5o&amp;dl=0","Click to download SizeChart")</f>
      </c>
      <c r="C238" s="0" t="inlineStr">
        <is>
          <t>Millie Rolled Sleeve Women's T-Shirt</t>
        </is>
      </c>
      <c r="D238" s="0" t="inlineStr">
        <is>
          <t>'137566</t>
        </is>
      </c>
      <c r="E238" s="0" t="inlineStr">
        <is>
          <t>KSU MILLIE W BK:137566D-XL</t>
        </is>
      </c>
      <c r="F238" s="0" t="inlineStr">
        <is>
          <t>'805137566074</t>
        </is>
      </c>
      <c r="G238" s="0" t="inlineStr">
        <is>
          <t>WOMENS</t>
        </is>
      </c>
      <c r="H238" s="0" t="inlineStr">
        <is>
          <t>XL</t>
        </is>
      </c>
      <c r="I238" s="0">
        <v>29.99</v>
      </c>
      <c r="J238" s="0">
        <v>14</v>
      </c>
    </row>
    <row r="239" spans="1:10" customHeight="0">
      <c r="A239" s="0">
        <f>HYPERLINK("https://dl.dropboxusercontent.com/scl/fi/mykibp7hd8tkvotnko5qy/millieblack-1f93742.jpg?rlkey=kp3psbeg321m388pre3ygcdri&amp;dl=0","Click to download Image")</f>
      </c>
      <c r="B239" s="0">
        <f>HYPERLINK("https://dl.dropboxusercontent.com/scl/fi/jzcnvducxpv4ziezzy5um/womens-t-shirt-size-chartsmillie.jpg?rlkey=kjx6spnbdwcop57lc9vccvi5o&amp;dl=0","Click to download SizeChart")</f>
      </c>
      <c r="C239" s="0" t="inlineStr">
        <is>
          <t>Millie Rolled Sleeve Women's T-Shirt</t>
        </is>
      </c>
      <c r="D239" s="0" t="inlineStr">
        <is>
          <t>'137566</t>
        </is>
      </c>
      <c r="E239" s="0" t="inlineStr">
        <is>
          <t>KSU MILLIE W BK:137566E-2XL</t>
        </is>
      </c>
      <c r="F239" s="0" t="inlineStr">
        <is>
          <t>'805137566081</t>
        </is>
      </c>
      <c r="G239" s="0" t="inlineStr">
        <is>
          <t>WOMENS</t>
        </is>
      </c>
      <c r="H239" s="0" t="inlineStr">
        <is>
          <t>2XL</t>
        </is>
      </c>
      <c r="I239" s="0">
        <v>37.99</v>
      </c>
      <c r="J239" s="0">
        <v>10</v>
      </c>
    </row>
    <row r="240" spans="1:10" customHeight="0">
      <c r="A240" s="0">
        <f>HYPERLINK("https://dl.dropboxusercontent.com/scl/fi/mykibp7hd8tkvotnko5qy/millieblack-1f93742.jpg?rlkey=kp3psbeg321m388pre3ygcdri&amp;dl=0","Click to download Image")</f>
      </c>
      <c r="B240" s="0">
        <f>HYPERLINK("https://dl.dropboxusercontent.com/scl/fi/jzcnvducxpv4ziezzy5um/womens-t-shirt-size-chartsmillie.jpg?rlkey=kjx6spnbdwcop57lc9vccvi5o&amp;dl=0","Click to download SizeChart")</f>
      </c>
      <c r="C240" s="0" t="inlineStr">
        <is>
          <t>Millie Rolled Sleeve Women's T-Shirt</t>
        </is>
      </c>
      <c r="D240" s="0" t="inlineStr">
        <is>
          <t>'137566</t>
        </is>
      </c>
      <c r="E240" s="0" t="inlineStr">
        <is>
          <t>KSU MILLIE W BK:137566F-3XL</t>
        </is>
      </c>
      <c r="F240" s="0" t="inlineStr">
        <is>
          <t>'805137566098</t>
        </is>
      </c>
      <c r="G240" s="0" t="inlineStr">
        <is>
          <t>WOMENS</t>
        </is>
      </c>
      <c r="H240" s="0" t="inlineStr">
        <is>
          <t>3XL</t>
        </is>
      </c>
      <c r="I240" s="0">
        <v>37.99</v>
      </c>
      <c r="J240" s="0">
        <v>5</v>
      </c>
    </row>
    <row r="241" spans="1:10" customHeight="0">
      <c r="A241" s="0">
        <f>HYPERLINK("https://dl.dropboxusercontent.com/scl/fi/feuttcjqq30ob7p375mjv/huron.jpg?rlkey=cwpnzmpps66dkvin6s6w8zjd1&amp;dl=0","Click to download Image")</f>
      </c>
      <c r="C241" s="0" t="inlineStr">
        <is>
          <t>Huron Youth T-Shirt</t>
        </is>
      </c>
      <c r="D241" s="0" t="inlineStr">
        <is>
          <t>'137565</t>
        </is>
      </c>
      <c r="E241" s="0" t="inlineStr">
        <is>
          <t>KSU HURON Y DG:137565B-YS</t>
        </is>
      </c>
      <c r="F241" s="0" t="inlineStr">
        <is>
          <t>'805137565015</t>
        </is>
      </c>
      <c r="G241" s="0" t="inlineStr">
        <is>
          <t>YOUTH</t>
        </is>
      </c>
      <c r="H241" s="0" t="inlineStr">
        <is>
          <t>YS</t>
        </is>
      </c>
      <c r="I241" s="0">
        <v>23.99</v>
      </c>
      <c r="J241" s="0">
        <v>8</v>
      </c>
    </row>
    <row r="242" spans="1:10" customHeight="0">
      <c r="A242" s="0">
        <f>HYPERLINK("https://dl.dropboxusercontent.com/scl/fi/feuttcjqq30ob7p375mjv/huron.jpg?rlkey=cwpnzmpps66dkvin6s6w8zjd1&amp;dl=0","Click to download Image")</f>
      </c>
      <c r="C242" s="0" t="inlineStr">
        <is>
          <t>Huron Youth T-Shirt</t>
        </is>
      </c>
      <c r="D242" s="0" t="inlineStr">
        <is>
          <t>'137565</t>
        </is>
      </c>
      <c r="E242" s="0" t="inlineStr">
        <is>
          <t>KSU HURON Y DG:137565C-YM</t>
        </is>
      </c>
      <c r="F242" s="0" t="inlineStr">
        <is>
          <t>'805137565022</t>
        </is>
      </c>
      <c r="G242" s="0" t="inlineStr">
        <is>
          <t>YOUTH</t>
        </is>
      </c>
      <c r="H242" s="0" t="inlineStr">
        <is>
          <t>YM</t>
        </is>
      </c>
      <c r="I242" s="0">
        <v>23.99</v>
      </c>
      <c r="J242" s="0">
        <v>10</v>
      </c>
    </row>
    <row r="243" spans="1:10" customHeight="0">
      <c r="A243" s="0">
        <f>HYPERLINK("https://dl.dropboxusercontent.com/scl/fi/feuttcjqq30ob7p375mjv/huron.jpg?rlkey=cwpnzmpps66dkvin6s6w8zjd1&amp;dl=0","Click to download Image")</f>
      </c>
      <c r="C243" s="0" t="inlineStr">
        <is>
          <t>Huron Youth T-Shirt</t>
        </is>
      </c>
      <c r="D243" s="0" t="inlineStr">
        <is>
          <t>'137565</t>
        </is>
      </c>
      <c r="E243" s="0" t="inlineStr">
        <is>
          <t>KSU HURON Y DG:137565D-YL</t>
        </is>
      </c>
      <c r="F243" s="0" t="inlineStr">
        <is>
          <t>'805137565039</t>
        </is>
      </c>
      <c r="G243" s="0" t="inlineStr">
        <is>
          <t>YOUTH</t>
        </is>
      </c>
      <c r="H243" s="0" t="inlineStr">
        <is>
          <t>YL</t>
        </is>
      </c>
      <c r="I243" s="0">
        <v>23.99</v>
      </c>
      <c r="J243" s="0">
        <v>10</v>
      </c>
    </row>
    <row r="244" spans="1:10" customHeight="0">
      <c r="A244" s="0">
        <f>HYPERLINK("https://dl.dropboxusercontent.com/scl/fi/feuttcjqq30ob7p375mjv/huron.jpg?rlkey=cwpnzmpps66dkvin6s6w8zjd1&amp;dl=0","Click to download Image")</f>
      </c>
      <c r="C244" s="0" t="inlineStr">
        <is>
          <t>Huron Youth T-Shirt</t>
        </is>
      </c>
      <c r="D244" s="0" t="inlineStr">
        <is>
          <t>'137565</t>
        </is>
      </c>
      <c r="E244" s="0" t="inlineStr">
        <is>
          <t>KSU HURON Y DG:137565E-YXL</t>
        </is>
      </c>
      <c r="F244" s="0" t="inlineStr">
        <is>
          <t>'805137565046</t>
        </is>
      </c>
      <c r="G244" s="0" t="inlineStr">
        <is>
          <t>YOUTH</t>
        </is>
      </c>
      <c r="H244" s="0" t="inlineStr">
        <is>
          <t>YXL</t>
        </is>
      </c>
      <c r="I244" s="0">
        <v>23.99</v>
      </c>
      <c r="J244" s="0">
        <v>12</v>
      </c>
    </row>
    <row r="245" spans="1:10" customHeight="0">
      <c r="A245" s="0">
        <f>HYPERLINK("https://dl.dropboxusercontent.com/scl/fi/pgzyzweyv1qxpksuwkaq8/nadia-1f27452.jpg?rlkey=wnpdag6ymru5y9rlli3jzifug&amp;dl=0","Click to download Image")</f>
      </c>
      <c r="C245" s="0" t="inlineStr">
        <is>
          <t>Nadia Women's Ripped T-Shirt</t>
        </is>
      </c>
      <c r="D245" s="0" t="inlineStr">
        <is>
          <t>'137562</t>
        </is>
      </c>
      <c r="E245" s="0" t="inlineStr">
        <is>
          <t>KSU NADIA W WE:137562A-S</t>
        </is>
      </c>
      <c r="F245" s="0" t="inlineStr">
        <is>
          <t>'814137562047</t>
        </is>
      </c>
      <c r="G245" s="0" t="inlineStr">
        <is>
          <t>WOMENS</t>
        </is>
      </c>
      <c r="H245" s="0" t="inlineStr">
        <is>
          <t>S</t>
        </is>
      </c>
      <c r="I245" s="0">
        <v>29.99</v>
      </c>
      <c r="J245" s="0">
        <v>12</v>
      </c>
    </row>
    <row r="246" spans="1:10" customHeight="0">
      <c r="A246" s="0">
        <f>HYPERLINK("https://dl.dropboxusercontent.com/scl/fi/pgzyzweyv1qxpksuwkaq8/nadia-1f27452.jpg?rlkey=wnpdag6ymru5y9rlli3jzifug&amp;dl=0","Click to download Image")</f>
      </c>
      <c r="C246" s="0" t="inlineStr">
        <is>
          <t>Nadia Women's Ripped T-Shirt</t>
        </is>
      </c>
      <c r="D246" s="0" t="inlineStr">
        <is>
          <t>'137562</t>
        </is>
      </c>
      <c r="E246" s="0" t="inlineStr">
        <is>
          <t>KSU NADIA W WE:137562B-M</t>
        </is>
      </c>
      <c r="F246" s="0" t="inlineStr">
        <is>
          <t>'814137562054</t>
        </is>
      </c>
      <c r="G246" s="0" t="inlineStr">
        <is>
          <t>WOMENS</t>
        </is>
      </c>
      <c r="H246" s="0" t="inlineStr">
        <is>
          <t>M</t>
        </is>
      </c>
      <c r="I246" s="0">
        <v>29.99</v>
      </c>
      <c r="J246" s="0">
        <v>23</v>
      </c>
    </row>
    <row r="247" spans="1:10" customHeight="0">
      <c r="A247" s="0">
        <f>HYPERLINK("https://dl.dropboxusercontent.com/scl/fi/pgzyzweyv1qxpksuwkaq8/nadia-1f27452.jpg?rlkey=wnpdag6ymru5y9rlli3jzifug&amp;dl=0","Click to download Image")</f>
      </c>
      <c r="C247" s="0" t="inlineStr">
        <is>
          <t>Nadia Women's Ripped T-Shirt</t>
        </is>
      </c>
      <c r="D247" s="0" t="inlineStr">
        <is>
          <t>'137562</t>
        </is>
      </c>
      <c r="E247" s="0" t="inlineStr">
        <is>
          <t>KSU NADIA W WE:137562C-L</t>
        </is>
      </c>
      <c r="F247" s="0" t="inlineStr">
        <is>
          <t>'814137562061</t>
        </is>
      </c>
      <c r="G247" s="0" t="inlineStr">
        <is>
          <t>WOMENS</t>
        </is>
      </c>
      <c r="H247" s="0" t="inlineStr">
        <is>
          <t>L</t>
        </is>
      </c>
      <c r="I247" s="0">
        <v>29.99</v>
      </c>
      <c r="J247" s="0">
        <v>21</v>
      </c>
    </row>
    <row r="248" spans="1:10" customHeight="0">
      <c r="A248" s="0">
        <f>HYPERLINK("https://dl.dropboxusercontent.com/scl/fi/pgzyzweyv1qxpksuwkaq8/nadia-1f27452.jpg?rlkey=wnpdag6ymru5y9rlli3jzifug&amp;dl=0","Click to download Image")</f>
      </c>
      <c r="C248" s="0" t="inlineStr">
        <is>
          <t>Nadia Women's Ripped T-Shirt</t>
        </is>
      </c>
      <c r="D248" s="0" t="inlineStr">
        <is>
          <t>'137562</t>
        </is>
      </c>
      <c r="E248" s="0" t="inlineStr">
        <is>
          <t>KSU NADIA W WE:137562D-XL</t>
        </is>
      </c>
      <c r="F248" s="0" t="inlineStr">
        <is>
          <t>'814137562078</t>
        </is>
      </c>
      <c r="G248" s="0" t="inlineStr">
        <is>
          <t>WOMENS</t>
        </is>
      </c>
      <c r="H248" s="0" t="inlineStr">
        <is>
          <t>XL</t>
        </is>
      </c>
      <c r="I248" s="0">
        <v>29.99</v>
      </c>
      <c r="J248" s="0">
        <v>6</v>
      </c>
    </row>
    <row r="249" spans="1:10" customHeight="0">
      <c r="A249" s="0">
        <f>HYPERLINK("https://dl.dropboxusercontent.com/scl/fi/pgzyzweyv1qxpksuwkaq8/nadia-1f27452.jpg?rlkey=wnpdag6ymru5y9rlli3jzifug&amp;dl=0","Click to download Image")</f>
      </c>
      <c r="C249" s="0" t="inlineStr">
        <is>
          <t>Nadia Women's Ripped T-Shirt</t>
        </is>
      </c>
      <c r="D249" s="0" t="inlineStr">
        <is>
          <t>'137562</t>
        </is>
      </c>
      <c r="E249" s="0" t="inlineStr">
        <is>
          <t>KSU NADIA W WE:137562E-2XL</t>
        </is>
      </c>
      <c r="F249" s="0" t="inlineStr">
        <is>
          <t>'814137562085</t>
        </is>
      </c>
      <c r="G249" s="0" t="inlineStr">
        <is>
          <t>WOMENS</t>
        </is>
      </c>
      <c r="H249" s="0" t="inlineStr">
        <is>
          <t>2XL</t>
        </is>
      </c>
      <c r="I249" s="0">
        <v>29.99</v>
      </c>
      <c r="J249" s="0">
        <v>4</v>
      </c>
    </row>
    <row r="250" spans="1:10" customHeight="0">
      <c r="A250" s="0">
        <f>HYPERLINK("https://dl.dropboxusercontent.com/scl/fi/pgzyzweyv1qxpksuwkaq8/nadia-1f27452.jpg?rlkey=wnpdag6ymru5y9rlli3jzifug&amp;dl=0","Click to download Image")</f>
      </c>
      <c r="C250" s="0" t="inlineStr">
        <is>
          <t>Nadia Women's Ripped T-Shirt</t>
        </is>
      </c>
      <c r="D250" s="0" t="inlineStr">
        <is>
          <t>'137562</t>
        </is>
      </c>
      <c r="E250" s="0" t="inlineStr">
        <is>
          <t>KSU NADIA W WE:137562F-3XL</t>
        </is>
      </c>
      <c r="F250" s="0" t="inlineStr">
        <is>
          <t>'814137562092</t>
        </is>
      </c>
      <c r="G250" s="0" t="inlineStr">
        <is>
          <t>WOMENS</t>
        </is>
      </c>
      <c r="H250" s="0" t="inlineStr">
        <is>
          <t>3XL</t>
        </is>
      </c>
      <c r="I250" s="0">
        <v>29.99</v>
      </c>
      <c r="J250" s="0">
        <v>1</v>
      </c>
    </row>
    <row r="251" spans="1:10" customHeight="0">
      <c r="A251" s="0">
        <f>HYPERLINK("https://dl.dropboxusercontent.com/scl/fi/aqjsqipsll1lv6m00hujy/addison22099.jpg?rlkey=k2c81j7x7kt30xvhaumwyc2c1&amp;dl=0","Click to download Image")</f>
      </c>
      <c r="C251" s="0" t="inlineStr">
        <is>
          <t>Addison Infant Beanie</t>
        </is>
      </c>
      <c r="D251" s="0" t="inlineStr">
        <is>
          <t>'123010</t>
        </is>
      </c>
      <c r="E251" s="0" t="inlineStr">
        <is>
          <t>KSU ADDISO I PE:123010</t>
        </is>
      </c>
      <c r="F251" s="0" t="inlineStr">
        <is>
          <t>'705123010010</t>
        </is>
      </c>
      <c r="G251" s="0" t="inlineStr">
        <is>
          <t>INFANT</t>
        </is>
      </c>
      <c r="H251" s="0" t="inlineStr">
        <is>
          <t>INFANT</t>
        </is>
      </c>
      <c r="I251" s="0">
        <v>29.99</v>
      </c>
      <c r="J251" s="0">
        <v>72</v>
      </c>
    </row>
    <row r="252" spans="1:10" customHeight="0">
      <c r="A252" s="0">
        <f>HYPERLINK("https://dl.dropboxusercontent.com/scl/fi/qpg4a7ohqcqs7ei8n901g/126246f.jpg?rlkey=88hwwyw86h4g3zmh7i8tt5gw6&amp;dl=0","Click to download Image")</f>
      </c>
      <c r="C252" s="0" t="inlineStr">
        <is>
          <t>Rupert Men's Cuffed Beanie</t>
        </is>
      </c>
      <c r="D252" s="0" t="inlineStr">
        <is>
          <t>'126246</t>
        </is>
      </c>
      <c r="E252" s="0" t="inlineStr">
        <is>
          <t>KSU RUPERT:126246</t>
        </is>
      </c>
      <c r="F252" s="0" t="inlineStr">
        <is>
          <t>'705126246010</t>
        </is>
      </c>
      <c r="G252" s="0" t="inlineStr">
        <is>
          <t>MENS</t>
        </is>
      </c>
      <c r="H252" s="0" t="inlineStr">
        <is>
          <t>STANDARD MENS</t>
        </is>
      </c>
      <c r="I252" s="0">
        <v>19.99</v>
      </c>
      <c r="J252" s="0">
        <v>139</v>
      </c>
    </row>
    <row r="253" spans="1:10" customHeight="0">
      <c r="A253" s="0">
        <f>HYPERLINK("https://dl.dropboxusercontent.com/scl/fi/uvt21uetw39gw7ddnw1gf/123179-af.jpg?rlkey=s5lfm91nzxyqxbverglc7hvgz&amp;dl=0","Click to download Image")</f>
      </c>
      <c r="B253" s="0">
        <f>HYPERLINK("https://dl.dropboxusercontent.com/scl/fi/aqgcvuybxrd1yryhh20bg/2january-20201mens.jpg?rlkey=52o1jy9qrgrbnknd0uosvgko5&amp;dl=0","Click to download SizeChart")</f>
      </c>
      <c r="C253" s="0" t="inlineStr">
        <is>
          <t>Burns Men's Midweight Hoodie</t>
        </is>
      </c>
      <c r="D253" s="0" t="inlineStr">
        <is>
          <t>'123179</t>
        </is>
      </c>
      <c r="E253" s="0" t="inlineStr">
        <is>
          <t>KSU BURNS M GY:123179A-S</t>
        </is>
      </c>
      <c r="F253" s="0" t="inlineStr">
        <is>
          <t>'805123179042</t>
        </is>
      </c>
      <c r="G253" s="0" t="inlineStr">
        <is>
          <t>MENS</t>
        </is>
      </c>
      <c r="H253" s="0" t="inlineStr">
        <is>
          <t>S</t>
        </is>
      </c>
      <c r="I253" s="0">
        <v>39.99</v>
      </c>
      <c r="J253" s="0">
        <v>16</v>
      </c>
    </row>
    <row r="254" spans="1:10" customHeight="0">
      <c r="A254" s="0">
        <f>HYPERLINK("https://dl.dropboxusercontent.com/scl/fi/uvt21uetw39gw7ddnw1gf/123179-af.jpg?rlkey=s5lfm91nzxyqxbverglc7hvgz&amp;dl=0","Click to download Image")</f>
      </c>
      <c r="B254" s="0">
        <f>HYPERLINK("https://dl.dropboxusercontent.com/scl/fi/aqgcvuybxrd1yryhh20bg/2january-20201mens.jpg?rlkey=52o1jy9qrgrbnknd0uosvgko5&amp;dl=0","Click to download SizeChart")</f>
      </c>
      <c r="C254" s="0" t="inlineStr">
        <is>
          <t>Burns Men's Midweight Hoodie</t>
        </is>
      </c>
      <c r="D254" s="0" t="inlineStr">
        <is>
          <t>'123179</t>
        </is>
      </c>
      <c r="E254" s="0" t="inlineStr">
        <is>
          <t>KSU BURNS M GY:123179B-M</t>
        </is>
      </c>
      <c r="F254" s="0" t="inlineStr">
        <is>
          <t>'805123179059</t>
        </is>
      </c>
      <c r="G254" s="0" t="inlineStr">
        <is>
          <t>MENS</t>
        </is>
      </c>
      <c r="H254" s="0" t="inlineStr">
        <is>
          <t>M</t>
        </is>
      </c>
      <c r="I254" s="0">
        <v>39.99</v>
      </c>
      <c r="J254" s="0">
        <v>31</v>
      </c>
    </row>
    <row r="255" spans="1:10" customHeight="0">
      <c r="A255" s="0">
        <f>HYPERLINK("https://dl.dropboxusercontent.com/scl/fi/uvt21uetw39gw7ddnw1gf/123179-af.jpg?rlkey=s5lfm91nzxyqxbverglc7hvgz&amp;dl=0","Click to download Image")</f>
      </c>
      <c r="B255" s="0">
        <f>HYPERLINK("https://dl.dropboxusercontent.com/scl/fi/aqgcvuybxrd1yryhh20bg/2january-20201mens.jpg?rlkey=52o1jy9qrgrbnknd0uosvgko5&amp;dl=0","Click to download SizeChart")</f>
      </c>
      <c r="C255" s="0" t="inlineStr">
        <is>
          <t>Burns Men's Midweight Hoodie</t>
        </is>
      </c>
      <c r="D255" s="0" t="inlineStr">
        <is>
          <t>'123179</t>
        </is>
      </c>
      <c r="E255" s="0" t="inlineStr">
        <is>
          <t>KSU BURNS M GY:123179C-L</t>
        </is>
      </c>
      <c r="F255" s="0" t="inlineStr">
        <is>
          <t>'805123179066</t>
        </is>
      </c>
      <c r="G255" s="0" t="inlineStr">
        <is>
          <t>MENS</t>
        </is>
      </c>
      <c r="H255" s="0" t="inlineStr">
        <is>
          <t>L</t>
        </is>
      </c>
      <c r="I255" s="0">
        <v>39.99</v>
      </c>
      <c r="J255" s="0">
        <v>44</v>
      </c>
    </row>
    <row r="256" spans="1:10" customHeight="0">
      <c r="A256" s="0">
        <f>HYPERLINK("https://dl.dropboxusercontent.com/scl/fi/uvt21uetw39gw7ddnw1gf/123179-af.jpg?rlkey=s5lfm91nzxyqxbverglc7hvgz&amp;dl=0","Click to download Image")</f>
      </c>
      <c r="B256" s="0">
        <f>HYPERLINK("https://dl.dropboxusercontent.com/scl/fi/aqgcvuybxrd1yryhh20bg/2january-20201mens.jpg?rlkey=52o1jy9qrgrbnknd0uosvgko5&amp;dl=0","Click to download SizeChart")</f>
      </c>
      <c r="C256" s="0" t="inlineStr">
        <is>
          <t>Burns Men's Midweight Hoodie</t>
        </is>
      </c>
      <c r="D256" s="0" t="inlineStr">
        <is>
          <t>'123179</t>
        </is>
      </c>
      <c r="E256" s="0" t="inlineStr">
        <is>
          <t>KSU BURNS M GY:123179D-XL</t>
        </is>
      </c>
      <c r="F256" s="0" t="inlineStr">
        <is>
          <t>'805123179073</t>
        </is>
      </c>
      <c r="G256" s="0" t="inlineStr">
        <is>
          <t>MENS</t>
        </is>
      </c>
      <c r="H256" s="0" t="inlineStr">
        <is>
          <t>XL</t>
        </is>
      </c>
      <c r="I256" s="0">
        <v>39.99</v>
      </c>
      <c r="J256" s="0">
        <v>45</v>
      </c>
    </row>
    <row r="257" spans="1:10" customHeight="0">
      <c r="A257" s="0">
        <f>HYPERLINK("https://dl.dropboxusercontent.com/scl/fi/uvt21uetw39gw7ddnw1gf/123179-af.jpg?rlkey=s5lfm91nzxyqxbverglc7hvgz&amp;dl=0","Click to download Image")</f>
      </c>
      <c r="B257" s="0">
        <f>HYPERLINK("https://dl.dropboxusercontent.com/scl/fi/aqgcvuybxrd1yryhh20bg/2january-20201mens.jpg?rlkey=52o1jy9qrgrbnknd0uosvgko5&amp;dl=0","Click to download SizeChart")</f>
      </c>
      <c r="C257" s="0" t="inlineStr">
        <is>
          <t>Burns Men's Midweight Hoodie</t>
        </is>
      </c>
      <c r="D257" s="0" t="inlineStr">
        <is>
          <t>'123179</t>
        </is>
      </c>
      <c r="E257" s="0" t="inlineStr">
        <is>
          <t>KSU BURNS M GY:123179E-2XL</t>
        </is>
      </c>
      <c r="F257" s="0" t="inlineStr">
        <is>
          <t>'805123179080</t>
        </is>
      </c>
      <c r="G257" s="0" t="inlineStr">
        <is>
          <t>MENS</t>
        </is>
      </c>
      <c r="H257" s="0" t="inlineStr">
        <is>
          <t>2XL</t>
        </is>
      </c>
      <c r="I257" s="0">
        <v>41.99</v>
      </c>
      <c r="J257" s="0">
        <v>28</v>
      </c>
    </row>
    <row r="258" spans="1:10" customHeight="0">
      <c r="A258" s="0">
        <f>HYPERLINK("https://dl.dropboxusercontent.com/scl/fi/uvt21uetw39gw7ddnw1gf/123179-af.jpg?rlkey=s5lfm91nzxyqxbverglc7hvgz&amp;dl=0","Click to download Image")</f>
      </c>
      <c r="B258" s="0">
        <f>HYPERLINK("https://dl.dropboxusercontent.com/scl/fi/aqgcvuybxrd1yryhh20bg/2january-20201mens.jpg?rlkey=52o1jy9qrgrbnknd0uosvgko5&amp;dl=0","Click to download SizeChart")</f>
      </c>
      <c r="C258" s="0" t="inlineStr">
        <is>
          <t>Burns Men's Midweight Hoodie</t>
        </is>
      </c>
      <c r="D258" s="0" t="inlineStr">
        <is>
          <t>'123179</t>
        </is>
      </c>
      <c r="E258" s="0" t="inlineStr">
        <is>
          <t>KSU BURNS M GY:123179F-3XL</t>
        </is>
      </c>
      <c r="F258" s="0" t="inlineStr">
        <is>
          <t>'805123179097</t>
        </is>
      </c>
      <c r="G258" s="0" t="inlineStr">
        <is>
          <t>MENS</t>
        </is>
      </c>
      <c r="H258" s="0" t="inlineStr">
        <is>
          <t>3XL</t>
        </is>
      </c>
      <c r="I258" s="0">
        <v>41.99</v>
      </c>
      <c r="J258" s="0">
        <v>16</v>
      </c>
    </row>
    <row r="259" spans="1:10" customHeight="0">
      <c r="A259" s="0">
        <f>HYPERLINK("https://dl.dropboxusercontent.com/scl/fi/i9aomymy8b7rp4sntayxy/120550-af.jpg?rlkey=95l6gkxxx0noufn41k66h0gcx&amp;dl=0","Click to download Image")</f>
      </c>
      <c r="C259" s="0" t="inlineStr">
        <is>
          <t>Lanie Women's Ponytail Cap</t>
        </is>
      </c>
      <c r="D259" s="0" t="inlineStr">
        <is>
          <t>'120550</t>
        </is>
      </c>
      <c r="E259" s="0" t="inlineStr">
        <is>
          <t>KSU A LANIE:120550</t>
        </is>
      </c>
      <c r="F259" s="0" t="inlineStr">
        <is>
          <t>'705120550014</t>
        </is>
      </c>
      <c r="G259" s="0" t="inlineStr">
        <is>
          <t>WOMENS</t>
        </is>
      </c>
      <c r="H259" s="0" t="inlineStr">
        <is>
          <t>WOMENS</t>
        </is>
      </c>
      <c r="I259" s="0">
        <v>24.99</v>
      </c>
      <c r="J259" s="0">
        <v>157</v>
      </c>
    </row>
    <row r="260" spans="1:10" customHeight="0">
      <c r="A260" s="0">
        <f>HYPERLINK("https://dl.dropboxusercontent.com/scl/fi/klfabgewytb9i6cibu2d1/114388af39587-1.jpg?rlkey=073xcf2dyi2qso7k49noow5gh&amp;dl=0","Click to download Image")</f>
      </c>
      <c r="B260" s="0">
        <f>HYPERLINK("https://dl.dropboxusercontent.com/scl/fi/149smu6jbdi49ql0hmx5v/2january-20201mens.jpg?rlkey=ykl01ra29y351theyt4o24gvy&amp;dl=0","Click to download SizeChart")</f>
      </c>
      <c r="C260" s="0" t="inlineStr">
        <is>
          <t>Dante Men's Long Sleeve Performance Shirt</t>
        </is>
      </c>
      <c r="D260" s="0" t="inlineStr">
        <is>
          <t>'114388</t>
        </is>
      </c>
      <c r="E260" s="0" t="inlineStr">
        <is>
          <t>KSU DANTE M GREY:114388A-S</t>
        </is>
      </c>
      <c r="F260" s="0" t="inlineStr">
        <is>
          <t>'805114388040</t>
        </is>
      </c>
      <c r="G260" s="0" t="inlineStr">
        <is>
          <t>MENS</t>
        </is>
      </c>
      <c r="H260" s="0" t="inlineStr">
        <is>
          <t>S</t>
        </is>
      </c>
      <c r="I260" s="0">
        <v>34.99</v>
      </c>
      <c r="J260" s="0">
        <v>3</v>
      </c>
    </row>
    <row r="261" spans="1:10" customHeight="0">
      <c r="A261" s="0">
        <f>HYPERLINK("https://dl.dropboxusercontent.com/scl/fi/klfabgewytb9i6cibu2d1/114388af39587-1.jpg?rlkey=073xcf2dyi2qso7k49noow5gh&amp;dl=0","Click to download Image")</f>
      </c>
      <c r="B261" s="0">
        <f>HYPERLINK("https://dl.dropboxusercontent.com/scl/fi/149smu6jbdi49ql0hmx5v/2january-20201mens.jpg?rlkey=ykl01ra29y351theyt4o24gvy&amp;dl=0","Click to download SizeChart")</f>
      </c>
      <c r="C261" s="0" t="inlineStr">
        <is>
          <t>Dante Men's Long Sleeve Performance Shirt</t>
        </is>
      </c>
      <c r="D261" s="0" t="inlineStr">
        <is>
          <t>'114388</t>
        </is>
      </c>
      <c r="E261" s="0" t="inlineStr">
        <is>
          <t>KSU DANTE M GREY:114388B-M</t>
        </is>
      </c>
      <c r="F261" s="0" t="inlineStr">
        <is>
          <t>'805114388057</t>
        </is>
      </c>
      <c r="G261" s="0" t="inlineStr">
        <is>
          <t>MENS</t>
        </is>
      </c>
      <c r="H261" s="0" t="inlineStr">
        <is>
          <t>M</t>
        </is>
      </c>
      <c r="I261" s="0">
        <v>34.99</v>
      </c>
      <c r="J261" s="0">
        <v>8</v>
      </c>
    </row>
    <row r="262" spans="1:10" customHeight="0">
      <c r="A262" s="0">
        <f>HYPERLINK("https://dl.dropboxusercontent.com/scl/fi/klfabgewytb9i6cibu2d1/114388af39587-1.jpg?rlkey=073xcf2dyi2qso7k49noow5gh&amp;dl=0","Click to download Image")</f>
      </c>
      <c r="B262" s="0">
        <f>HYPERLINK("https://dl.dropboxusercontent.com/scl/fi/149smu6jbdi49ql0hmx5v/2january-20201mens.jpg?rlkey=ykl01ra29y351theyt4o24gvy&amp;dl=0","Click to download SizeChart")</f>
      </c>
      <c r="C262" s="0" t="inlineStr">
        <is>
          <t>Dante Men's Long Sleeve Performance Shirt</t>
        </is>
      </c>
      <c r="D262" s="0" t="inlineStr">
        <is>
          <t>'114388</t>
        </is>
      </c>
      <c r="E262" s="0" t="inlineStr">
        <is>
          <t>KSU DANTE M GREY:114388C-L</t>
        </is>
      </c>
      <c r="F262" s="0" t="inlineStr">
        <is>
          <t>'805114388064</t>
        </is>
      </c>
      <c r="G262" s="0" t="inlineStr">
        <is>
          <t>MENS</t>
        </is>
      </c>
      <c r="H262" s="0" t="inlineStr">
        <is>
          <t>L</t>
        </is>
      </c>
      <c r="I262" s="0">
        <v>34.99</v>
      </c>
      <c r="J262" s="0">
        <v>10</v>
      </c>
    </row>
    <row r="263" spans="1:10" customHeight="0">
      <c r="A263" s="0">
        <f>HYPERLINK("https://dl.dropboxusercontent.com/scl/fi/klfabgewytb9i6cibu2d1/114388af39587-1.jpg?rlkey=073xcf2dyi2qso7k49noow5gh&amp;dl=0","Click to download Image")</f>
      </c>
      <c r="B263" s="0">
        <f>HYPERLINK("https://dl.dropboxusercontent.com/scl/fi/149smu6jbdi49ql0hmx5v/2january-20201mens.jpg?rlkey=ykl01ra29y351theyt4o24gvy&amp;dl=0","Click to download SizeChart")</f>
      </c>
      <c r="C263" s="0" t="inlineStr">
        <is>
          <t>Dante Men's Long Sleeve Performance Shirt</t>
        </is>
      </c>
      <c r="D263" s="0" t="inlineStr">
        <is>
          <t>'114388</t>
        </is>
      </c>
      <c r="E263" s="0" t="inlineStr">
        <is>
          <t>KSU DANTE M GREY:114388D-XL</t>
        </is>
      </c>
      <c r="F263" s="0" t="inlineStr">
        <is>
          <t>'805114388071</t>
        </is>
      </c>
      <c r="G263" s="0" t="inlineStr">
        <is>
          <t>MENS</t>
        </is>
      </c>
      <c r="H263" s="0" t="inlineStr">
        <is>
          <t>XL</t>
        </is>
      </c>
      <c r="I263" s="0">
        <v>34.99</v>
      </c>
      <c r="J263" s="0">
        <v>9</v>
      </c>
    </row>
    <row r="264" spans="1:10" customHeight="0">
      <c r="A264" s="0">
        <f>HYPERLINK("https://dl.dropboxusercontent.com/scl/fi/klfabgewytb9i6cibu2d1/114388af39587-1.jpg?rlkey=073xcf2dyi2qso7k49noow5gh&amp;dl=0","Click to download Image")</f>
      </c>
      <c r="B264" s="0">
        <f>HYPERLINK("https://dl.dropboxusercontent.com/scl/fi/149smu6jbdi49ql0hmx5v/2january-20201mens.jpg?rlkey=ykl01ra29y351theyt4o24gvy&amp;dl=0","Click to download SizeChart")</f>
      </c>
      <c r="C264" s="0" t="inlineStr">
        <is>
          <t>Dante Men's Long Sleeve Performance Shirt</t>
        </is>
      </c>
      <c r="D264" s="0" t="inlineStr">
        <is>
          <t>'114388</t>
        </is>
      </c>
      <c r="E264" s="0" t="inlineStr">
        <is>
          <t>KSU DANTE M GREY:114388E-2XL</t>
        </is>
      </c>
      <c r="F264" s="0" t="inlineStr">
        <is>
          <t>'805114388088</t>
        </is>
      </c>
      <c r="G264" s="0" t="inlineStr">
        <is>
          <t>MENS</t>
        </is>
      </c>
      <c r="H264" s="0" t="inlineStr">
        <is>
          <t>2XL</t>
        </is>
      </c>
      <c r="I264" s="0">
        <v>36.99</v>
      </c>
      <c r="J264" s="0">
        <v>4</v>
      </c>
    </row>
    <row r="265" spans="1:10" customHeight="0">
      <c r="A265" s="0">
        <f>HYPERLINK("https://dl.dropboxusercontent.com/scl/fi/klfabgewytb9i6cibu2d1/114388af39587-1.jpg?rlkey=073xcf2dyi2qso7k49noow5gh&amp;dl=0","Click to download Image")</f>
      </c>
      <c r="B265" s="0">
        <f>HYPERLINK("https://dl.dropboxusercontent.com/scl/fi/149smu6jbdi49ql0hmx5v/2january-20201mens.jpg?rlkey=ykl01ra29y351theyt4o24gvy&amp;dl=0","Click to download SizeChart")</f>
      </c>
      <c r="C265" s="0" t="inlineStr">
        <is>
          <t>Dante Men's Long Sleeve Performance Shirt</t>
        </is>
      </c>
      <c r="D265" s="0" t="inlineStr">
        <is>
          <t>'114388</t>
        </is>
      </c>
      <c r="E265" s="0" t="inlineStr">
        <is>
          <t>KSU DANTE M GREY:114388F-3XL</t>
        </is>
      </c>
      <c r="F265" s="0" t="inlineStr">
        <is>
          <t>'805114388095</t>
        </is>
      </c>
      <c r="G265" s="0" t="inlineStr">
        <is>
          <t>MENS</t>
        </is>
      </c>
      <c r="H265" s="0" t="inlineStr">
        <is>
          <t>3XL</t>
        </is>
      </c>
      <c r="I265" s="0">
        <v>36.99</v>
      </c>
      <c r="J265" s="0">
        <v>4</v>
      </c>
    </row>
    <row r="266" spans="1:10" customHeight="0">
      <c r="A266" s="0">
        <f>HYPERLINK("https://dl.dropboxusercontent.com/scl/fi/kwhnnk6pppb7ei40o14ia/123171-f.jpg?rlkey=oe3nroqinqirn54412jwf9n17&amp;dl=0","Click to download Image")</f>
      </c>
      <c r="B266" s="0">
        <f>HYPERLINK("https://dl.dropboxusercontent.com/scl/fi/3pdypfl9w00w11mr0jgr2/2january-20201mens.jpg?rlkey=a324dstw9xg6bn99godh3m0n7&amp;dl=0","Click to download SizeChart")</f>
      </c>
      <c r="C266" s="0" t="inlineStr">
        <is>
          <t>Wells Men's Midweight Hoodie</t>
        </is>
      </c>
      <c r="D266" s="0" t="inlineStr">
        <is>
          <t>'123171</t>
        </is>
      </c>
      <c r="E266" s="0" t="inlineStr">
        <is>
          <t>KSU WELLS M GY:123171A-S</t>
        </is>
      </c>
      <c r="F266" s="0" t="inlineStr">
        <is>
          <t>'805123171046</t>
        </is>
      </c>
      <c r="G266" s="0" t="inlineStr">
        <is>
          <t>MENS</t>
        </is>
      </c>
      <c r="H266" s="0" t="inlineStr">
        <is>
          <t>S</t>
        </is>
      </c>
      <c r="I266" s="0">
        <v>39.99</v>
      </c>
      <c r="J266" s="0">
        <v>15</v>
      </c>
    </row>
    <row r="267" spans="1:10" customHeight="0">
      <c r="A267" s="0">
        <f>HYPERLINK("https://dl.dropboxusercontent.com/scl/fi/kwhnnk6pppb7ei40o14ia/123171-f.jpg?rlkey=oe3nroqinqirn54412jwf9n17&amp;dl=0","Click to download Image")</f>
      </c>
      <c r="B267" s="0">
        <f>HYPERLINK("https://dl.dropboxusercontent.com/scl/fi/3pdypfl9w00w11mr0jgr2/2january-20201mens.jpg?rlkey=a324dstw9xg6bn99godh3m0n7&amp;dl=0","Click to download SizeChart")</f>
      </c>
      <c r="C267" s="0" t="inlineStr">
        <is>
          <t>Wells Men's Midweight Hoodie</t>
        </is>
      </c>
      <c r="D267" s="0" t="inlineStr">
        <is>
          <t>'123171</t>
        </is>
      </c>
      <c r="E267" s="0" t="inlineStr">
        <is>
          <t>KSU WELLS M GY:123171B-M</t>
        </is>
      </c>
      <c r="F267" s="0" t="inlineStr">
        <is>
          <t>'805123171053</t>
        </is>
      </c>
      <c r="G267" s="0" t="inlineStr">
        <is>
          <t>MENS</t>
        </is>
      </c>
      <c r="H267" s="0" t="inlineStr">
        <is>
          <t>M</t>
        </is>
      </c>
      <c r="I267" s="0">
        <v>39.99</v>
      </c>
      <c r="J267" s="0">
        <v>19</v>
      </c>
    </row>
    <row r="268" spans="1:10" customHeight="0">
      <c r="A268" s="0">
        <f>HYPERLINK("https://dl.dropboxusercontent.com/scl/fi/kwhnnk6pppb7ei40o14ia/123171-f.jpg?rlkey=oe3nroqinqirn54412jwf9n17&amp;dl=0","Click to download Image")</f>
      </c>
      <c r="B268" s="0">
        <f>HYPERLINK("https://dl.dropboxusercontent.com/scl/fi/3pdypfl9w00w11mr0jgr2/2january-20201mens.jpg?rlkey=a324dstw9xg6bn99godh3m0n7&amp;dl=0","Click to download SizeChart")</f>
      </c>
      <c r="C268" s="0" t="inlineStr">
        <is>
          <t>Wells Men's Midweight Hoodie</t>
        </is>
      </c>
      <c r="D268" s="0" t="inlineStr">
        <is>
          <t>'123171</t>
        </is>
      </c>
      <c r="E268" s="0" t="inlineStr">
        <is>
          <t>KSU WELLS M GY:123171C-L</t>
        </is>
      </c>
      <c r="F268" s="0" t="inlineStr">
        <is>
          <t>'805123171060</t>
        </is>
      </c>
      <c r="G268" s="0" t="inlineStr">
        <is>
          <t>MENS</t>
        </is>
      </c>
      <c r="H268" s="0" t="inlineStr">
        <is>
          <t>L</t>
        </is>
      </c>
      <c r="I268" s="0">
        <v>39.99</v>
      </c>
      <c r="J268" s="0">
        <v>29</v>
      </c>
    </row>
    <row r="269" spans="1:10" customHeight="0">
      <c r="A269" s="0">
        <f>HYPERLINK("https://dl.dropboxusercontent.com/scl/fi/kwhnnk6pppb7ei40o14ia/123171-f.jpg?rlkey=oe3nroqinqirn54412jwf9n17&amp;dl=0","Click to download Image")</f>
      </c>
      <c r="B269" s="0">
        <f>HYPERLINK("https://dl.dropboxusercontent.com/scl/fi/3pdypfl9w00w11mr0jgr2/2january-20201mens.jpg?rlkey=a324dstw9xg6bn99godh3m0n7&amp;dl=0","Click to download SizeChart")</f>
      </c>
      <c r="C269" s="0" t="inlineStr">
        <is>
          <t>Wells Men's Midweight Hoodie</t>
        </is>
      </c>
      <c r="D269" s="0" t="inlineStr">
        <is>
          <t>'123171</t>
        </is>
      </c>
      <c r="E269" s="0" t="inlineStr">
        <is>
          <t>KSU WELLS M GY:123171D-XL</t>
        </is>
      </c>
      <c r="F269" s="0" t="inlineStr">
        <is>
          <t>'805123171077</t>
        </is>
      </c>
      <c r="G269" s="0" t="inlineStr">
        <is>
          <t>MENS</t>
        </is>
      </c>
      <c r="H269" s="0" t="inlineStr">
        <is>
          <t>XL</t>
        </is>
      </c>
      <c r="I269" s="0">
        <v>39.99</v>
      </c>
      <c r="J269" s="0">
        <v>28</v>
      </c>
    </row>
    <row r="270" spans="1:10" customHeight="0">
      <c r="A270" s="0">
        <f>HYPERLINK("https://dl.dropboxusercontent.com/scl/fi/kwhnnk6pppb7ei40o14ia/123171-f.jpg?rlkey=oe3nroqinqirn54412jwf9n17&amp;dl=0","Click to download Image")</f>
      </c>
      <c r="B270" s="0">
        <f>HYPERLINK("https://dl.dropboxusercontent.com/scl/fi/3pdypfl9w00w11mr0jgr2/2january-20201mens.jpg?rlkey=a324dstw9xg6bn99godh3m0n7&amp;dl=0","Click to download SizeChart")</f>
      </c>
      <c r="C270" s="0" t="inlineStr">
        <is>
          <t>Wells Men's Midweight Hoodie</t>
        </is>
      </c>
      <c r="D270" s="0" t="inlineStr">
        <is>
          <t>'123171</t>
        </is>
      </c>
      <c r="E270" s="0" t="inlineStr">
        <is>
          <t>KSU WELLS M GY:123171E-2XL</t>
        </is>
      </c>
      <c r="F270" s="0" t="inlineStr">
        <is>
          <t>'805123171084</t>
        </is>
      </c>
      <c r="G270" s="0" t="inlineStr">
        <is>
          <t>MENS</t>
        </is>
      </c>
      <c r="H270" s="0" t="inlineStr">
        <is>
          <t>2XL</t>
        </is>
      </c>
      <c r="I270" s="0">
        <v>39.99</v>
      </c>
      <c r="J270" s="0">
        <v>19</v>
      </c>
    </row>
    <row r="271" spans="1:10" customHeight="0">
      <c r="A271" s="0">
        <f>HYPERLINK("https://dl.dropboxusercontent.com/scl/fi/kwhnnk6pppb7ei40o14ia/123171-f.jpg?rlkey=oe3nroqinqirn54412jwf9n17&amp;dl=0","Click to download Image")</f>
      </c>
      <c r="B271" s="0">
        <f>HYPERLINK("https://dl.dropboxusercontent.com/scl/fi/3pdypfl9w00w11mr0jgr2/2january-20201mens.jpg?rlkey=a324dstw9xg6bn99godh3m0n7&amp;dl=0","Click to download SizeChart")</f>
      </c>
      <c r="C271" s="0" t="inlineStr">
        <is>
          <t>Wells Men's Midweight Hoodie</t>
        </is>
      </c>
      <c r="D271" s="0" t="inlineStr">
        <is>
          <t>'123171</t>
        </is>
      </c>
      <c r="E271" s="0" t="inlineStr">
        <is>
          <t>KSU WELLS M GY:123171F-3XL</t>
        </is>
      </c>
      <c r="F271" s="0" t="inlineStr">
        <is>
          <t>'805123171091</t>
        </is>
      </c>
      <c r="G271" s="0" t="inlineStr">
        <is>
          <t>MENS</t>
        </is>
      </c>
      <c r="H271" s="0" t="inlineStr">
        <is>
          <t>3XL</t>
        </is>
      </c>
      <c r="I271" s="0">
        <v>39.99</v>
      </c>
      <c r="J271" s="0">
        <v>9</v>
      </c>
    </row>
    <row r="272" spans="1:10" customHeight="0">
      <c r="A272" s="0">
        <f>HYPERLINK("https://dl.dropboxusercontent.com/scl/fi/69pfjrylsox6gsut6dtfw/109057-af.jpg?rlkey=0vmg11ft9rjk0e78ef7nac3cb&amp;dl=0","Click to download Image")</f>
      </c>
      <c r="B272" s="0">
        <f>HYPERLINK("https://dl.dropboxusercontent.com/scl/fi/vu3auv7eim2p67rfrjgsf/mens-hoodie-size-chartsgrinnell.jpg?rlkey=o8bxije6o4xb69t7g1xnfnets&amp;dl=0","Click to download SizeChart")</f>
      </c>
      <c r="C272" s="0" t="inlineStr">
        <is>
          <t>Grinnell Men's Midweight Hoodie</t>
        </is>
      </c>
      <c r="D272" s="0" t="inlineStr">
        <is>
          <t>'109057</t>
        </is>
      </c>
      <c r="E272" s="0" t="inlineStr">
        <is>
          <t>KSU GRINNELL:109057A-S</t>
        </is>
      </c>
      <c r="F272" s="0" t="inlineStr">
        <is>
          <t>'800109057017</t>
        </is>
      </c>
      <c r="G272" s="0" t="inlineStr">
        <is>
          <t>MENS</t>
        </is>
      </c>
      <c r="H272" s="0" t="inlineStr">
        <is>
          <t>S</t>
        </is>
      </c>
      <c r="I272" s="0">
        <v>39.99</v>
      </c>
      <c r="J272" s="0">
        <v>4</v>
      </c>
    </row>
    <row r="273" spans="1:10" customHeight="0">
      <c r="A273" s="0">
        <f>HYPERLINK("https://dl.dropboxusercontent.com/scl/fi/69pfjrylsox6gsut6dtfw/109057-af.jpg?rlkey=0vmg11ft9rjk0e78ef7nac3cb&amp;dl=0","Click to download Image")</f>
      </c>
      <c r="B273" s="0">
        <f>HYPERLINK("https://dl.dropboxusercontent.com/scl/fi/vu3auv7eim2p67rfrjgsf/mens-hoodie-size-chartsgrinnell.jpg?rlkey=o8bxije6o4xb69t7g1xnfnets&amp;dl=0","Click to download SizeChart")</f>
      </c>
      <c r="C273" s="0" t="inlineStr">
        <is>
          <t>Grinnell Men's Midweight Hoodie</t>
        </is>
      </c>
      <c r="D273" s="0" t="inlineStr">
        <is>
          <t>'109057</t>
        </is>
      </c>
      <c r="E273" s="0" t="inlineStr">
        <is>
          <t>KSU GRINNELL:109057B-M</t>
        </is>
      </c>
      <c r="F273" s="0" t="inlineStr">
        <is>
          <t>'800109057024</t>
        </is>
      </c>
      <c r="G273" s="0" t="inlineStr">
        <is>
          <t>MENS</t>
        </is>
      </c>
      <c r="H273" s="0" t="inlineStr">
        <is>
          <t>M</t>
        </is>
      </c>
      <c r="I273" s="0">
        <v>39.99</v>
      </c>
      <c r="J273" s="0">
        <v>7</v>
      </c>
    </row>
    <row r="274" spans="1:10" customHeight="0">
      <c r="A274" s="0">
        <f>HYPERLINK("https://dl.dropboxusercontent.com/scl/fi/69pfjrylsox6gsut6dtfw/109057-af.jpg?rlkey=0vmg11ft9rjk0e78ef7nac3cb&amp;dl=0","Click to download Image")</f>
      </c>
      <c r="B274" s="0">
        <f>HYPERLINK("https://dl.dropboxusercontent.com/scl/fi/vu3auv7eim2p67rfrjgsf/mens-hoodie-size-chartsgrinnell.jpg?rlkey=o8bxije6o4xb69t7g1xnfnets&amp;dl=0","Click to download SizeChart")</f>
      </c>
      <c r="C274" s="0" t="inlineStr">
        <is>
          <t>Grinnell Men's Midweight Hoodie</t>
        </is>
      </c>
      <c r="D274" s="0" t="inlineStr">
        <is>
          <t>'109057</t>
        </is>
      </c>
      <c r="E274" s="0" t="inlineStr">
        <is>
          <t>KSU GRINNELL:109057C-L</t>
        </is>
      </c>
      <c r="F274" s="0" t="inlineStr">
        <is>
          <t>'800109057031</t>
        </is>
      </c>
      <c r="G274" s="0" t="inlineStr">
        <is>
          <t>MENS</t>
        </is>
      </c>
      <c r="H274" s="0" t="inlineStr">
        <is>
          <t>L</t>
        </is>
      </c>
      <c r="I274" s="0">
        <v>39.99</v>
      </c>
      <c r="J274" s="0">
        <v>9</v>
      </c>
    </row>
    <row r="275" spans="1:10" customHeight="0">
      <c r="A275" s="0">
        <f>HYPERLINK("https://dl.dropboxusercontent.com/scl/fi/69pfjrylsox6gsut6dtfw/109057-af.jpg?rlkey=0vmg11ft9rjk0e78ef7nac3cb&amp;dl=0","Click to download Image")</f>
      </c>
      <c r="B275" s="0">
        <f>HYPERLINK("https://dl.dropboxusercontent.com/scl/fi/vu3auv7eim2p67rfrjgsf/mens-hoodie-size-chartsgrinnell.jpg?rlkey=o8bxije6o4xb69t7g1xnfnets&amp;dl=0","Click to download SizeChart")</f>
      </c>
      <c r="C275" s="0" t="inlineStr">
        <is>
          <t>Grinnell Men's Midweight Hoodie</t>
        </is>
      </c>
      <c r="D275" s="0" t="inlineStr">
        <is>
          <t>'109057</t>
        </is>
      </c>
      <c r="E275" s="0" t="inlineStr">
        <is>
          <t>KSU GRINNELL:109057D-XL</t>
        </is>
      </c>
      <c r="F275" s="0" t="inlineStr">
        <is>
          <t>'800109057048</t>
        </is>
      </c>
      <c r="G275" s="0" t="inlineStr">
        <is>
          <t>MENS</t>
        </is>
      </c>
      <c r="H275" s="0" t="inlineStr">
        <is>
          <t>XL</t>
        </is>
      </c>
      <c r="I275" s="0">
        <v>39.99</v>
      </c>
      <c r="J275" s="0">
        <v>12</v>
      </c>
    </row>
    <row r="276" spans="1:10" customHeight="0">
      <c r="A276" s="0">
        <f>HYPERLINK("https://dl.dropboxusercontent.com/scl/fi/69pfjrylsox6gsut6dtfw/109057-af.jpg?rlkey=0vmg11ft9rjk0e78ef7nac3cb&amp;dl=0","Click to download Image")</f>
      </c>
      <c r="B276" s="0">
        <f>HYPERLINK("https://dl.dropboxusercontent.com/scl/fi/vu3auv7eim2p67rfrjgsf/mens-hoodie-size-chartsgrinnell.jpg?rlkey=o8bxije6o4xb69t7g1xnfnets&amp;dl=0","Click to download SizeChart")</f>
      </c>
      <c r="C276" s="0" t="inlineStr">
        <is>
          <t>Grinnell Men's Midweight Hoodie</t>
        </is>
      </c>
      <c r="D276" s="0" t="inlineStr">
        <is>
          <t>'109057</t>
        </is>
      </c>
      <c r="E276" s="0" t="inlineStr">
        <is>
          <t>KSU GRINNELL:109057E-2XL</t>
        </is>
      </c>
      <c r="F276" s="0" t="inlineStr">
        <is>
          <t>'800109057055</t>
        </is>
      </c>
      <c r="G276" s="0" t="inlineStr">
        <is>
          <t>MENS</t>
        </is>
      </c>
      <c r="H276" s="0" t="inlineStr">
        <is>
          <t>2XL</t>
        </is>
      </c>
      <c r="I276" s="0">
        <v>41.99</v>
      </c>
      <c r="J276" s="0">
        <v>7</v>
      </c>
    </row>
    <row r="277" spans="1:10" customHeight="0">
      <c r="A277" s="0">
        <f>HYPERLINK("https://dl.dropboxusercontent.com/scl/fi/69pfjrylsox6gsut6dtfw/109057-af.jpg?rlkey=0vmg11ft9rjk0e78ef7nac3cb&amp;dl=0","Click to download Image")</f>
      </c>
      <c r="B277" s="0">
        <f>HYPERLINK("https://dl.dropboxusercontent.com/scl/fi/vu3auv7eim2p67rfrjgsf/mens-hoodie-size-chartsgrinnell.jpg?rlkey=o8bxije6o4xb69t7g1xnfnets&amp;dl=0","Click to download SizeChart")</f>
      </c>
      <c r="C277" s="0" t="inlineStr">
        <is>
          <t>Grinnell Men's Midweight Hoodie</t>
        </is>
      </c>
      <c r="D277" s="0" t="inlineStr">
        <is>
          <t>'109057</t>
        </is>
      </c>
      <c r="E277" s="0" t="inlineStr">
        <is>
          <t>KSU GRINNELL:109057F-3XL</t>
        </is>
      </c>
      <c r="F277" s="0" t="inlineStr">
        <is>
          <t>'800109057062</t>
        </is>
      </c>
      <c r="G277" s="0" t="inlineStr">
        <is>
          <t>MENS</t>
        </is>
      </c>
      <c r="H277" s="0" t="inlineStr">
        <is>
          <t>3XL</t>
        </is>
      </c>
      <c r="I277" s="0">
        <v>41.99</v>
      </c>
      <c r="J277" s="0">
        <v>4</v>
      </c>
    </row>
    <row r="278" spans="1:10" customHeight="0">
      <c r="A278" s="0">
        <f>HYPERLINK("https://dl.dropboxusercontent.com/scl/fi/uyu55lmviwbhtrmix2k5k/109196-af.jpg?rlkey=p2my9eekaurifi00a6u9js9d4&amp;dl=0","Click to download Image")</f>
      </c>
      <c r="B278" s="0">
        <f>HYPERLINK("https://dl.dropboxusercontent.com/scl/fi/i1wy1ycceumnnyobtypkl/womens-pullover-size-chartseleanor.jpg?rlkey=2yvgyohhrmjg0mizy3c49ene3&amp;dl=0","Click to download SizeChart")</f>
      </c>
      <c r="C278" s="0" t="inlineStr">
        <is>
          <t>Eleanor Women's Sweater Fleece Pullover</t>
        </is>
      </c>
      <c r="D278" s="0" t="inlineStr">
        <is>
          <t>'109196</t>
        </is>
      </c>
      <c r="E278" s="0" t="inlineStr">
        <is>
          <t>KSU ELEANOR:109196A-S</t>
        </is>
      </c>
      <c r="F278" s="0" t="inlineStr">
        <is>
          <t>'800109196013</t>
        </is>
      </c>
      <c r="G278" s="0" t="inlineStr">
        <is>
          <t>WOMENS</t>
        </is>
      </c>
      <c r="H278" s="0" t="inlineStr">
        <is>
          <t>S</t>
        </is>
      </c>
      <c r="I278" s="0">
        <v>59.99</v>
      </c>
      <c r="J278" s="0">
        <v>8</v>
      </c>
    </row>
    <row r="279" spans="1:10" customHeight="0">
      <c r="A279" s="0">
        <f>HYPERLINK("https://dl.dropboxusercontent.com/scl/fi/uyu55lmviwbhtrmix2k5k/109196-af.jpg?rlkey=p2my9eekaurifi00a6u9js9d4&amp;dl=0","Click to download Image")</f>
      </c>
      <c r="B279" s="0">
        <f>HYPERLINK("https://dl.dropboxusercontent.com/scl/fi/i1wy1ycceumnnyobtypkl/womens-pullover-size-chartseleanor.jpg?rlkey=2yvgyohhrmjg0mizy3c49ene3&amp;dl=0","Click to download SizeChart")</f>
      </c>
      <c r="C279" s="0" t="inlineStr">
        <is>
          <t>Eleanor Women's Sweater Fleece Pullover</t>
        </is>
      </c>
      <c r="D279" s="0" t="inlineStr">
        <is>
          <t>'109196</t>
        </is>
      </c>
      <c r="E279" s="0" t="inlineStr">
        <is>
          <t>KSU ELEANOR:109196B-M</t>
        </is>
      </c>
      <c r="F279" s="0" t="inlineStr">
        <is>
          <t>'800109196020</t>
        </is>
      </c>
      <c r="G279" s="0" t="inlineStr">
        <is>
          <t>WOMENS</t>
        </is>
      </c>
      <c r="H279" s="0" t="inlineStr">
        <is>
          <t>M</t>
        </is>
      </c>
      <c r="I279" s="0">
        <v>59.99</v>
      </c>
      <c r="J279" s="0">
        <v>18</v>
      </c>
    </row>
    <row r="280" spans="1:10" customHeight="0">
      <c r="A280" s="0">
        <f>HYPERLINK("https://dl.dropboxusercontent.com/scl/fi/uyu55lmviwbhtrmix2k5k/109196-af.jpg?rlkey=p2my9eekaurifi00a6u9js9d4&amp;dl=0","Click to download Image")</f>
      </c>
      <c r="B280" s="0">
        <f>HYPERLINK("https://dl.dropboxusercontent.com/scl/fi/i1wy1ycceumnnyobtypkl/womens-pullover-size-chartseleanor.jpg?rlkey=2yvgyohhrmjg0mizy3c49ene3&amp;dl=0","Click to download SizeChart")</f>
      </c>
      <c r="C280" s="0" t="inlineStr">
        <is>
          <t>Eleanor Women's Sweater Fleece Pullover</t>
        </is>
      </c>
      <c r="D280" s="0" t="inlineStr">
        <is>
          <t>'109196</t>
        </is>
      </c>
      <c r="E280" s="0" t="inlineStr">
        <is>
          <t>KSU ELEANOR:109196C-L</t>
        </is>
      </c>
      <c r="F280" s="0" t="inlineStr">
        <is>
          <t>'800109196037</t>
        </is>
      </c>
      <c r="G280" s="0" t="inlineStr">
        <is>
          <t>WOMENS</t>
        </is>
      </c>
      <c r="H280" s="0" t="inlineStr">
        <is>
          <t>L</t>
        </is>
      </c>
      <c r="I280" s="0">
        <v>59.99</v>
      </c>
      <c r="J280" s="0">
        <v>19</v>
      </c>
    </row>
    <row r="281" spans="1:10" customHeight="0">
      <c r="A281" s="0">
        <f>HYPERLINK("https://dl.dropboxusercontent.com/scl/fi/uyu55lmviwbhtrmix2k5k/109196-af.jpg?rlkey=p2my9eekaurifi00a6u9js9d4&amp;dl=0","Click to download Image")</f>
      </c>
      <c r="B281" s="0">
        <f>HYPERLINK("https://dl.dropboxusercontent.com/scl/fi/i1wy1ycceumnnyobtypkl/womens-pullover-size-chartseleanor.jpg?rlkey=2yvgyohhrmjg0mizy3c49ene3&amp;dl=0","Click to download SizeChart")</f>
      </c>
      <c r="C281" s="0" t="inlineStr">
        <is>
          <t>Eleanor Women's Sweater Fleece Pullover</t>
        </is>
      </c>
      <c r="D281" s="0" t="inlineStr">
        <is>
          <t>'109196</t>
        </is>
      </c>
      <c r="E281" s="0" t="inlineStr">
        <is>
          <t>KSU ELEANOR:109196D-XL</t>
        </is>
      </c>
      <c r="F281" s="0" t="inlineStr">
        <is>
          <t>'800109196044</t>
        </is>
      </c>
      <c r="G281" s="0" t="inlineStr">
        <is>
          <t>WOMENS</t>
        </is>
      </c>
      <c r="H281" s="0" t="inlineStr">
        <is>
          <t>XL</t>
        </is>
      </c>
      <c r="I281" s="0">
        <v>59.99</v>
      </c>
      <c r="J281" s="0">
        <v>9</v>
      </c>
    </row>
    <row r="282" spans="1:10" customHeight="0">
      <c r="A282" s="0">
        <f>HYPERLINK("https://dl.dropboxusercontent.com/scl/fi/uyu55lmviwbhtrmix2k5k/109196-af.jpg?rlkey=p2my9eekaurifi00a6u9js9d4&amp;dl=0","Click to download Image")</f>
      </c>
      <c r="B282" s="0">
        <f>HYPERLINK("https://dl.dropboxusercontent.com/scl/fi/i1wy1ycceumnnyobtypkl/womens-pullover-size-chartseleanor.jpg?rlkey=2yvgyohhrmjg0mizy3c49ene3&amp;dl=0","Click to download SizeChart")</f>
      </c>
      <c r="C282" s="0" t="inlineStr">
        <is>
          <t>Eleanor Women's Sweater Fleece Pullover</t>
        </is>
      </c>
      <c r="D282" s="0" t="inlineStr">
        <is>
          <t>'109196</t>
        </is>
      </c>
      <c r="E282" s="0" t="inlineStr">
        <is>
          <t>KSU ELEANOR:109196E-2XL</t>
        </is>
      </c>
      <c r="F282" s="0" t="inlineStr">
        <is>
          <t>'800109196051</t>
        </is>
      </c>
      <c r="G282" s="0" t="inlineStr">
        <is>
          <t>WOMENS</t>
        </is>
      </c>
      <c r="H282" s="0" t="inlineStr">
        <is>
          <t>2XL</t>
        </is>
      </c>
      <c r="I282" s="0">
        <v>59.99</v>
      </c>
      <c r="J282" s="0">
        <v>2</v>
      </c>
    </row>
    <row r="283" spans="1:10" customHeight="0">
      <c r="A283" s="0">
        <f>HYPERLINK("https://dl.dropboxusercontent.com/scl/fi/uyu55lmviwbhtrmix2k5k/109196-af.jpg?rlkey=p2my9eekaurifi00a6u9js9d4&amp;dl=0","Click to download Image")</f>
      </c>
      <c r="B283" s="0">
        <f>HYPERLINK("https://dl.dropboxusercontent.com/scl/fi/i1wy1ycceumnnyobtypkl/womens-pullover-size-chartseleanor.jpg?rlkey=2yvgyohhrmjg0mizy3c49ene3&amp;dl=0","Click to download SizeChart")</f>
      </c>
      <c r="C283" s="0" t="inlineStr">
        <is>
          <t>Eleanor Women's Sweater Fleece Pullover</t>
        </is>
      </c>
      <c r="D283" s="0" t="inlineStr">
        <is>
          <t>'109196</t>
        </is>
      </c>
      <c r="E283" s="0" t="inlineStr">
        <is>
          <t>KSU ELEANOR:109196F-3XL</t>
        </is>
      </c>
      <c r="F283" s="0" t="inlineStr">
        <is>
          <t>'800109196068</t>
        </is>
      </c>
      <c r="G283" s="0" t="inlineStr">
        <is>
          <t>WOMENS</t>
        </is>
      </c>
      <c r="H283" s="0" t="inlineStr">
        <is>
          <t>3XL</t>
        </is>
      </c>
      <c r="I283" s="0">
        <v>59.99</v>
      </c>
      <c r="J283" s="0">
        <v>4</v>
      </c>
    </row>
    <row r="284" spans="1:10" customHeight="0">
      <c r="A284" s="0">
        <f>HYPERLINK("https://dl.dropboxusercontent.com/scl/fi/8dww9u90mnpqay5n4dvcr/108975af.jpg?rlkey=3w9f33h4f6wm4nmd6piykx638&amp;dl=0","Click to download Image")</f>
      </c>
      <c r="B284" s="0">
        <f>HYPERLINK("https://dl.dropboxusercontent.com/scl/fi/j6khw32ke7ead0bgflzr5/womens-hoodie-and-sweatshirt-size-chartsvictoria.jpg?rlkey=dszz3s9jg4kezzq4fsbjg5dzr&amp;dl=0","Click to download SizeChart")</f>
      </c>
      <c r="C284" s="0" t="inlineStr">
        <is>
          <t>Victoria Women's Cowl Neck Pullover</t>
        </is>
      </c>
      <c r="D284" s="0" t="inlineStr">
        <is>
          <t>'108975</t>
        </is>
      </c>
      <c r="E284" s="0" t="inlineStr">
        <is>
          <t>KSU VICTORIA BLACK:108975A-S</t>
        </is>
      </c>
      <c r="F284" s="0" t="inlineStr">
        <is>
          <t>'800108975015</t>
        </is>
      </c>
      <c r="G284" s="0" t="inlineStr">
        <is>
          <t>WOMENS</t>
        </is>
      </c>
      <c r="H284" s="0" t="inlineStr">
        <is>
          <t>S</t>
        </is>
      </c>
      <c r="I284" s="0">
        <v>49.99</v>
      </c>
      <c r="J284" s="0">
        <v>16</v>
      </c>
    </row>
    <row r="285" spans="1:10" customHeight="0">
      <c r="A285" s="0">
        <f>HYPERLINK("https://dl.dropboxusercontent.com/scl/fi/8dww9u90mnpqay5n4dvcr/108975af.jpg?rlkey=3w9f33h4f6wm4nmd6piykx638&amp;dl=0","Click to download Image")</f>
      </c>
      <c r="B285" s="0">
        <f>HYPERLINK("https://dl.dropboxusercontent.com/scl/fi/j6khw32ke7ead0bgflzr5/womens-hoodie-and-sweatshirt-size-chartsvictoria.jpg?rlkey=dszz3s9jg4kezzq4fsbjg5dzr&amp;dl=0","Click to download SizeChart")</f>
      </c>
      <c r="C285" s="0" t="inlineStr">
        <is>
          <t>Victoria Women's Cowl Neck Pullover</t>
        </is>
      </c>
      <c r="D285" s="0" t="inlineStr">
        <is>
          <t>'108975</t>
        </is>
      </c>
      <c r="E285" s="0" t="inlineStr">
        <is>
          <t>KSU VICTORIA BLACK:108975B-M</t>
        </is>
      </c>
      <c r="F285" s="0" t="inlineStr">
        <is>
          <t>'800108975022</t>
        </is>
      </c>
      <c r="G285" s="0" t="inlineStr">
        <is>
          <t>WOMENS</t>
        </is>
      </c>
      <c r="H285" s="0" t="inlineStr">
        <is>
          <t>M</t>
        </is>
      </c>
      <c r="I285" s="0">
        <v>49.99</v>
      </c>
      <c r="J285" s="0">
        <v>31</v>
      </c>
    </row>
    <row r="286" spans="1:10" customHeight="0">
      <c r="A286" s="0">
        <f>HYPERLINK("https://dl.dropboxusercontent.com/scl/fi/8dww9u90mnpqay5n4dvcr/108975af.jpg?rlkey=3w9f33h4f6wm4nmd6piykx638&amp;dl=0","Click to download Image")</f>
      </c>
      <c r="B286" s="0">
        <f>HYPERLINK("https://dl.dropboxusercontent.com/scl/fi/j6khw32ke7ead0bgflzr5/womens-hoodie-and-sweatshirt-size-chartsvictoria.jpg?rlkey=dszz3s9jg4kezzq4fsbjg5dzr&amp;dl=0","Click to download SizeChart")</f>
      </c>
      <c r="C286" s="0" t="inlineStr">
        <is>
          <t>Victoria Women's Cowl Neck Pullover</t>
        </is>
      </c>
      <c r="D286" s="0" t="inlineStr">
        <is>
          <t>'108975</t>
        </is>
      </c>
      <c r="E286" s="0" t="inlineStr">
        <is>
          <t>KSU VICTORIA BLACK:108975C-L</t>
        </is>
      </c>
      <c r="F286" s="0" t="inlineStr">
        <is>
          <t>'800108975039</t>
        </is>
      </c>
      <c r="G286" s="0" t="inlineStr">
        <is>
          <t>WOMENS</t>
        </is>
      </c>
      <c r="H286" s="0" t="inlineStr">
        <is>
          <t>L</t>
        </is>
      </c>
      <c r="I286" s="0">
        <v>49.99</v>
      </c>
      <c r="J286" s="0">
        <v>32</v>
      </c>
    </row>
    <row r="287" spans="1:10" customHeight="0">
      <c r="A287" s="0">
        <f>HYPERLINK("https://dl.dropboxusercontent.com/scl/fi/8dww9u90mnpqay5n4dvcr/108975af.jpg?rlkey=3w9f33h4f6wm4nmd6piykx638&amp;dl=0","Click to download Image")</f>
      </c>
      <c r="B287" s="0">
        <f>HYPERLINK("https://dl.dropboxusercontent.com/scl/fi/j6khw32ke7ead0bgflzr5/womens-hoodie-and-sweatshirt-size-chartsvictoria.jpg?rlkey=dszz3s9jg4kezzq4fsbjg5dzr&amp;dl=0","Click to download SizeChart")</f>
      </c>
      <c r="C287" s="0" t="inlineStr">
        <is>
          <t>Victoria Women's Cowl Neck Pullover</t>
        </is>
      </c>
      <c r="D287" s="0" t="inlineStr">
        <is>
          <t>'108975</t>
        </is>
      </c>
      <c r="E287" s="0" t="inlineStr">
        <is>
          <t>KSU VICTORIA BLACK:108975D-XL</t>
        </is>
      </c>
      <c r="F287" s="0" t="inlineStr">
        <is>
          <t>'800108975046</t>
        </is>
      </c>
      <c r="G287" s="0" t="inlineStr">
        <is>
          <t>WOMENS</t>
        </is>
      </c>
      <c r="H287" s="0" t="inlineStr">
        <is>
          <t>XL</t>
        </is>
      </c>
      <c r="I287" s="0">
        <v>49.99</v>
      </c>
      <c r="J287" s="0">
        <v>17</v>
      </c>
    </row>
    <row r="288" spans="1:10" customHeight="0">
      <c r="A288" s="0">
        <f>HYPERLINK("https://dl.dropboxusercontent.com/scl/fi/8dww9u90mnpqay5n4dvcr/108975af.jpg?rlkey=3w9f33h4f6wm4nmd6piykx638&amp;dl=0","Click to download Image")</f>
      </c>
      <c r="B288" s="0">
        <f>HYPERLINK("https://dl.dropboxusercontent.com/scl/fi/j6khw32ke7ead0bgflzr5/womens-hoodie-and-sweatshirt-size-chartsvictoria.jpg?rlkey=dszz3s9jg4kezzq4fsbjg5dzr&amp;dl=0","Click to download SizeChart")</f>
      </c>
      <c r="C288" s="0" t="inlineStr">
        <is>
          <t>Victoria Women's Cowl Neck Pullover</t>
        </is>
      </c>
      <c r="D288" s="0" t="inlineStr">
        <is>
          <t>'108975</t>
        </is>
      </c>
      <c r="E288" s="0" t="inlineStr">
        <is>
          <t>KSU VICTORIA BLACK:108975E-2XL</t>
        </is>
      </c>
      <c r="F288" s="0" t="inlineStr">
        <is>
          <t>'800108975053</t>
        </is>
      </c>
      <c r="G288" s="0" t="inlineStr">
        <is>
          <t>WOMENS</t>
        </is>
      </c>
      <c r="H288" s="0" t="inlineStr">
        <is>
          <t>2XL</t>
        </is>
      </c>
      <c r="I288" s="0">
        <v>49.99</v>
      </c>
      <c r="J288" s="0">
        <v>4</v>
      </c>
    </row>
    <row r="289" spans="1:10" customHeight="0">
      <c r="A289" s="0">
        <f>HYPERLINK("https://dl.dropboxusercontent.com/scl/fi/8dww9u90mnpqay5n4dvcr/108975af.jpg?rlkey=3w9f33h4f6wm4nmd6piykx638&amp;dl=0","Click to download Image")</f>
      </c>
      <c r="B289" s="0">
        <f>HYPERLINK("https://dl.dropboxusercontent.com/scl/fi/j6khw32ke7ead0bgflzr5/womens-hoodie-and-sweatshirt-size-chartsvictoria.jpg?rlkey=dszz3s9jg4kezzq4fsbjg5dzr&amp;dl=0","Click to download SizeChart")</f>
      </c>
      <c r="C289" s="0" t="inlineStr">
        <is>
          <t>Victoria Women's Cowl Neck Pullover</t>
        </is>
      </c>
      <c r="D289" s="0" t="inlineStr">
        <is>
          <t>'108975</t>
        </is>
      </c>
      <c r="E289" s="0" t="inlineStr">
        <is>
          <t>KSU VICTORIA BLACK:108975F-3XL</t>
        </is>
      </c>
      <c r="F289" s="0" t="inlineStr">
        <is>
          <t>'800108975060</t>
        </is>
      </c>
      <c r="G289" s="0" t="inlineStr">
        <is>
          <t>WOMENS</t>
        </is>
      </c>
      <c r="H289" s="0" t="inlineStr">
        <is>
          <t>3XL</t>
        </is>
      </c>
      <c r="I289" s="0">
        <v>49.99</v>
      </c>
      <c r="J289" s="0">
        <v>3</v>
      </c>
    </row>
    <row r="290" spans="1:10" customHeight="0">
      <c r="A290" s="0">
        <f>HYPERLINK("https://dl.dropboxusercontent.com/scl/fi/hjtwpsg46cef52k1mvxyk/114588-af.jpg?rlkey=zx09bioxj7ru5dg3kcsi5zcog&amp;dl=0","Click to download Image")</f>
      </c>
      <c r="B290" s="0">
        <f>HYPERLINK("https://dl.dropboxusercontent.com/scl/fi/booq1qhewn7il1ao5oiix/womens-jackets-size-chartsathena.jpg?rlkey=kmfhlcntmma5xougas2df64q2&amp;dl=0","Click to download SizeChart")</f>
      </c>
      <c r="C290" s="0" t="inlineStr">
        <is>
          <t>Athena Women's Quilted Jacket</t>
        </is>
      </c>
      <c r="D290" s="0" t="inlineStr">
        <is>
          <t>'114588</t>
        </is>
      </c>
      <c r="E290" s="0" t="inlineStr">
        <is>
          <t>KSU ATHENA W GREY:114588A-S</t>
        </is>
      </c>
      <c r="F290" s="0" t="inlineStr">
        <is>
          <t>'805114588044</t>
        </is>
      </c>
      <c r="G290" s="0" t="inlineStr">
        <is>
          <t>WOMENS</t>
        </is>
      </c>
      <c r="H290" s="0" t="inlineStr">
        <is>
          <t>S</t>
        </is>
      </c>
      <c r="I290" s="0">
        <v>69.99</v>
      </c>
      <c r="J290" s="0">
        <v>4</v>
      </c>
    </row>
    <row r="291" spans="1:10" customHeight="0">
      <c r="A291" s="0">
        <f>HYPERLINK("https://dl.dropboxusercontent.com/scl/fi/hjtwpsg46cef52k1mvxyk/114588-af.jpg?rlkey=zx09bioxj7ru5dg3kcsi5zcog&amp;dl=0","Click to download Image")</f>
      </c>
      <c r="B291" s="0">
        <f>HYPERLINK("https://dl.dropboxusercontent.com/scl/fi/booq1qhewn7il1ao5oiix/womens-jackets-size-chartsathena.jpg?rlkey=kmfhlcntmma5xougas2df64q2&amp;dl=0","Click to download SizeChart")</f>
      </c>
      <c r="C291" s="0" t="inlineStr">
        <is>
          <t>Athena Women's Quilted Jacket</t>
        </is>
      </c>
      <c r="D291" s="0" t="inlineStr">
        <is>
          <t>'114588</t>
        </is>
      </c>
      <c r="E291" s="0" t="inlineStr">
        <is>
          <t>KSU ATHENA W GREY:114588B-M</t>
        </is>
      </c>
      <c r="F291" s="0" t="inlineStr">
        <is>
          <t>'805114588051</t>
        </is>
      </c>
      <c r="G291" s="0" t="inlineStr">
        <is>
          <t>WOMENS</t>
        </is>
      </c>
      <c r="H291" s="0" t="inlineStr">
        <is>
          <t>M</t>
        </is>
      </c>
      <c r="I291" s="0">
        <v>69.99</v>
      </c>
      <c r="J291" s="0">
        <v>12</v>
      </c>
    </row>
    <row r="292" spans="1:10" customHeight="0">
      <c r="A292" s="0">
        <f>HYPERLINK("https://dl.dropboxusercontent.com/scl/fi/hjtwpsg46cef52k1mvxyk/114588-af.jpg?rlkey=zx09bioxj7ru5dg3kcsi5zcog&amp;dl=0","Click to download Image")</f>
      </c>
      <c r="B292" s="0">
        <f>HYPERLINK("https://dl.dropboxusercontent.com/scl/fi/booq1qhewn7il1ao5oiix/womens-jackets-size-chartsathena.jpg?rlkey=kmfhlcntmma5xougas2df64q2&amp;dl=0","Click to download SizeChart")</f>
      </c>
      <c r="C292" s="0" t="inlineStr">
        <is>
          <t>Athena Women's Quilted Jacket</t>
        </is>
      </c>
      <c r="D292" s="0" t="inlineStr">
        <is>
          <t>'114588</t>
        </is>
      </c>
      <c r="E292" s="0" t="inlineStr">
        <is>
          <t>KSU ATHENA W GREY:114588C-L</t>
        </is>
      </c>
      <c r="F292" s="0" t="inlineStr">
        <is>
          <t>'805114588068</t>
        </is>
      </c>
      <c r="G292" s="0" t="inlineStr">
        <is>
          <t>WOMENS</t>
        </is>
      </c>
      <c r="H292" s="0" t="inlineStr">
        <is>
          <t>L</t>
        </is>
      </c>
      <c r="I292" s="0">
        <v>69.99</v>
      </c>
      <c r="J292" s="0">
        <v>11</v>
      </c>
    </row>
    <row r="293" spans="1:10" customHeight="0">
      <c r="A293" s="0">
        <f>HYPERLINK("https://dl.dropboxusercontent.com/scl/fi/hjtwpsg46cef52k1mvxyk/114588-af.jpg?rlkey=zx09bioxj7ru5dg3kcsi5zcog&amp;dl=0","Click to download Image")</f>
      </c>
      <c r="B293" s="0">
        <f>HYPERLINK("https://dl.dropboxusercontent.com/scl/fi/booq1qhewn7il1ao5oiix/womens-jackets-size-chartsathena.jpg?rlkey=kmfhlcntmma5xougas2df64q2&amp;dl=0","Click to download SizeChart")</f>
      </c>
      <c r="C293" s="0" t="inlineStr">
        <is>
          <t>Athena Women's Quilted Jacket</t>
        </is>
      </c>
      <c r="D293" s="0" t="inlineStr">
        <is>
          <t>'114588</t>
        </is>
      </c>
      <c r="E293" s="0" t="inlineStr">
        <is>
          <t>KSU ATHENA W GREY:114588D-XL</t>
        </is>
      </c>
      <c r="F293" s="0" t="inlineStr">
        <is>
          <t>'805114588075</t>
        </is>
      </c>
      <c r="G293" s="0" t="inlineStr">
        <is>
          <t>WOMENS</t>
        </is>
      </c>
      <c r="H293" s="0" t="inlineStr">
        <is>
          <t>XL</t>
        </is>
      </c>
      <c r="I293" s="0">
        <v>69.99</v>
      </c>
      <c r="J293" s="0">
        <v>7</v>
      </c>
    </row>
    <row r="294" spans="1:10" customHeight="0">
      <c r="A294" s="0">
        <f>HYPERLINK("https://dl.dropboxusercontent.com/scl/fi/hjtwpsg46cef52k1mvxyk/114588-af.jpg?rlkey=zx09bioxj7ru5dg3kcsi5zcog&amp;dl=0","Click to download Image")</f>
      </c>
      <c r="B294" s="0">
        <f>HYPERLINK("https://dl.dropboxusercontent.com/scl/fi/booq1qhewn7il1ao5oiix/womens-jackets-size-chartsathena.jpg?rlkey=kmfhlcntmma5xougas2df64q2&amp;dl=0","Click to download SizeChart")</f>
      </c>
      <c r="C294" s="0" t="inlineStr">
        <is>
          <t>Athena Women's Quilted Jacket</t>
        </is>
      </c>
      <c r="D294" s="0" t="inlineStr">
        <is>
          <t>'114588</t>
        </is>
      </c>
      <c r="E294" s="0" t="inlineStr">
        <is>
          <t>KSU ATHENA W GREY:114588E-2XL</t>
        </is>
      </c>
      <c r="F294" s="0" t="inlineStr">
        <is>
          <t>'805114588082</t>
        </is>
      </c>
      <c r="G294" s="0" t="inlineStr">
        <is>
          <t>WOMENS</t>
        </is>
      </c>
      <c r="H294" s="0" t="inlineStr">
        <is>
          <t>2XL</t>
        </is>
      </c>
      <c r="I294" s="0">
        <v>71.99</v>
      </c>
      <c r="J294" s="0">
        <v>4</v>
      </c>
    </row>
    <row r="295" spans="1:10" customHeight="0">
      <c r="A295" s="0">
        <f>HYPERLINK("https://dl.dropboxusercontent.com/scl/fi/hjtwpsg46cef52k1mvxyk/114588-af.jpg?rlkey=zx09bioxj7ru5dg3kcsi5zcog&amp;dl=0","Click to download Image")</f>
      </c>
      <c r="B295" s="0">
        <f>HYPERLINK("https://dl.dropboxusercontent.com/scl/fi/booq1qhewn7il1ao5oiix/womens-jackets-size-chartsathena.jpg?rlkey=kmfhlcntmma5xougas2df64q2&amp;dl=0","Click to download SizeChart")</f>
      </c>
      <c r="C295" s="0" t="inlineStr">
        <is>
          <t>Athena Women's Quilted Jacket</t>
        </is>
      </c>
      <c r="D295" s="0" t="inlineStr">
        <is>
          <t>'114588</t>
        </is>
      </c>
      <c r="E295" s="0" t="inlineStr">
        <is>
          <t>KSU ATHENA W GREY:114588F-3XL</t>
        </is>
      </c>
      <c r="F295" s="0" t="inlineStr">
        <is>
          <t>'805114588099</t>
        </is>
      </c>
      <c r="G295" s="0" t="inlineStr">
        <is>
          <t>WOMENS</t>
        </is>
      </c>
      <c r="H295" s="0" t="inlineStr">
        <is>
          <t>3XL</t>
        </is>
      </c>
      <c r="I295" s="0">
        <v>71.99</v>
      </c>
      <c r="J295" s="0">
        <v>2</v>
      </c>
    </row>
    <row r="296" spans="1:10" customHeight="0">
      <c r="A296" s="0">
        <f>HYPERLINK("https://dl.dropboxusercontent.com/scl/fi/hjtwpsg46cef52k1mvxyk/114588-af.jpg?rlkey=zx09bioxj7ru5dg3kcsi5zcog&amp;dl=0","Click to download Image")</f>
      </c>
      <c r="B296" s="0">
        <f>HYPERLINK("https://dl.dropboxusercontent.com/scl/fi/booq1qhewn7il1ao5oiix/womens-jackets-size-chartsathena.jpg?rlkey=kmfhlcntmma5xougas2df64q2&amp;dl=0","Click to download SizeChart")</f>
      </c>
      <c r="C296" s="0" t="inlineStr">
        <is>
          <t>Athena Women's Quilted Jacket</t>
        </is>
      </c>
      <c r="D296" s="0" t="inlineStr">
        <is>
          <t>'114588</t>
        </is>
      </c>
      <c r="E296" s="0" t="inlineStr">
        <is>
          <t>KSU ATHENA W GREY 12 PACK:114588Z-12PK</t>
        </is>
      </c>
      <c r="F296" s="0" t="inlineStr">
        <is>
          <t>'805114588990</t>
        </is>
      </c>
      <c r="G296" s="0" t="inlineStr">
        <is>
          <t>WOMENS</t>
        </is>
      </c>
      <c r="H296" s="0" t="inlineStr">
        <is>
          <t>12 PACK</t>
        </is>
      </c>
      <c r="I296" s="0">
        <v>672</v>
      </c>
      <c r="J296" s="0">
        <v>0</v>
      </c>
    </row>
    <row r="297" spans="1:10" customHeight="0">
      <c r="A297" s="0">
        <f>HYPERLINK("https://dl.dropboxusercontent.com/scl/fi/wi7vdfczjlc6gypsplj4b/rachelle-136783-f.jpg?rlkey=pqodahne80sdqtx07tkjvsihh&amp;dl=0","Click to download Image")</f>
      </c>
      <c r="C297" s="0" t="inlineStr">
        <is>
          <t>Rachelle Clear Stadium Approved Tote</t>
        </is>
      </c>
      <c r="D297" s="0" t="inlineStr">
        <is>
          <t>'136783</t>
        </is>
      </c>
      <c r="E297" s="0" t="inlineStr">
        <is>
          <t>KSU RACHEL CR:136783</t>
        </is>
      </c>
      <c r="F297" s="0" t="inlineStr">
        <is>
          <t>'905136783011</t>
        </is>
      </c>
      <c r="I297" s="0">
        <v>24.99</v>
      </c>
      <c r="J297" s="0">
        <v>161</v>
      </c>
    </row>
    <row r="298" spans="1:10" customHeight="0">
      <c r="A298" s="0">
        <f>HYPERLINK("https://dl.dropboxusercontent.com/scl/fi/7w5z7w1hyg58kmlnodywo/1144450-af.jpg?rlkey=fgo55nkibiolounv4herr43fr&amp;dl=0","Click to download Image")</f>
      </c>
      <c r="B298" s="0">
        <f>HYPERLINK("https://dl.dropboxusercontent.com/scl/fi/xb08sm1dldbuup129wpgk/mens-hoodie-size-chartsace.jpg?rlkey=ygx95a8gfd3ty78a9xg7xqchp&amp;dl=0","Click to download SizeChart")</f>
      </c>
      <c r="C298" s="0" t="inlineStr">
        <is>
          <t>Ace Mens Scuba Hoodie</t>
        </is>
      </c>
      <c r="D298" s="0" t="inlineStr">
        <is>
          <t>'114450</t>
        </is>
      </c>
      <c r="E298" s="0" t="inlineStr">
        <is>
          <t>KSU ACE M GREY:114450A-S</t>
        </is>
      </c>
      <c r="F298" s="0" t="inlineStr">
        <is>
          <t>'805114450044</t>
        </is>
      </c>
      <c r="G298" s="0" t="inlineStr">
        <is>
          <t>MENS</t>
        </is>
      </c>
      <c r="H298" s="0" t="inlineStr">
        <is>
          <t>S</t>
        </is>
      </c>
      <c r="I298" s="0">
        <v>54.99</v>
      </c>
      <c r="J298" s="0">
        <v>4</v>
      </c>
    </row>
    <row r="299" spans="1:10" customHeight="0">
      <c r="A299" s="0">
        <f>HYPERLINK("https://dl.dropboxusercontent.com/scl/fi/7w5z7w1hyg58kmlnodywo/1144450-af.jpg?rlkey=fgo55nkibiolounv4herr43fr&amp;dl=0","Click to download Image")</f>
      </c>
      <c r="B299" s="0">
        <f>HYPERLINK("https://dl.dropboxusercontent.com/scl/fi/xb08sm1dldbuup129wpgk/mens-hoodie-size-chartsace.jpg?rlkey=ygx95a8gfd3ty78a9xg7xqchp&amp;dl=0","Click to download SizeChart")</f>
      </c>
      <c r="C299" s="0" t="inlineStr">
        <is>
          <t>Ace Mens Scuba Hoodie</t>
        </is>
      </c>
      <c r="D299" s="0" t="inlineStr">
        <is>
          <t>'114450</t>
        </is>
      </c>
      <c r="E299" s="0" t="inlineStr">
        <is>
          <t>KSU ACE M GREY:114450B-M</t>
        </is>
      </c>
      <c r="F299" s="0" t="inlineStr">
        <is>
          <t>'805114450051</t>
        </is>
      </c>
      <c r="G299" s="0" t="inlineStr">
        <is>
          <t>MENS</t>
        </is>
      </c>
      <c r="H299" s="0" t="inlineStr">
        <is>
          <t>M</t>
        </is>
      </c>
      <c r="I299" s="0">
        <v>54.99</v>
      </c>
      <c r="J299" s="0">
        <v>7</v>
      </c>
    </row>
    <row r="300" spans="1:10" customHeight="0">
      <c r="A300" s="0">
        <f>HYPERLINK("https://dl.dropboxusercontent.com/scl/fi/7w5z7w1hyg58kmlnodywo/1144450-af.jpg?rlkey=fgo55nkibiolounv4herr43fr&amp;dl=0","Click to download Image")</f>
      </c>
      <c r="B300" s="0">
        <f>HYPERLINK("https://dl.dropboxusercontent.com/scl/fi/xb08sm1dldbuup129wpgk/mens-hoodie-size-chartsace.jpg?rlkey=ygx95a8gfd3ty78a9xg7xqchp&amp;dl=0","Click to download SizeChart")</f>
      </c>
      <c r="C300" s="0" t="inlineStr">
        <is>
          <t>Ace Mens Scuba Hoodie</t>
        </is>
      </c>
      <c r="D300" s="0" t="inlineStr">
        <is>
          <t>'114450</t>
        </is>
      </c>
      <c r="E300" s="0" t="inlineStr">
        <is>
          <t>KSU ACE M GREY:114450C-L</t>
        </is>
      </c>
      <c r="F300" s="0" t="inlineStr">
        <is>
          <t>'805114450068</t>
        </is>
      </c>
      <c r="G300" s="0" t="inlineStr">
        <is>
          <t>MENS</t>
        </is>
      </c>
      <c r="H300" s="0" t="inlineStr">
        <is>
          <t>L</t>
        </is>
      </c>
      <c r="I300" s="0">
        <v>54.99</v>
      </c>
      <c r="J300" s="0">
        <v>2</v>
      </c>
    </row>
    <row r="301" spans="1:10" customHeight="0">
      <c r="A301" s="0">
        <f>HYPERLINK("https://dl.dropboxusercontent.com/scl/fi/7w5z7w1hyg58kmlnodywo/1144450-af.jpg?rlkey=fgo55nkibiolounv4herr43fr&amp;dl=0","Click to download Image")</f>
      </c>
      <c r="B301" s="0">
        <f>HYPERLINK("https://dl.dropboxusercontent.com/scl/fi/xb08sm1dldbuup129wpgk/mens-hoodie-size-chartsace.jpg?rlkey=ygx95a8gfd3ty78a9xg7xqchp&amp;dl=0","Click to download SizeChart")</f>
      </c>
      <c r="C301" s="0" t="inlineStr">
        <is>
          <t>Ace Mens Scuba Hoodie</t>
        </is>
      </c>
      <c r="D301" s="0" t="inlineStr">
        <is>
          <t>'114450</t>
        </is>
      </c>
      <c r="E301" s="0" t="inlineStr">
        <is>
          <t>KSU ACE M GREY:114450D-XL</t>
        </is>
      </c>
      <c r="F301" s="0" t="inlineStr">
        <is>
          <t>'805114450075</t>
        </is>
      </c>
      <c r="G301" s="0" t="inlineStr">
        <is>
          <t>MENS</t>
        </is>
      </c>
      <c r="H301" s="0" t="inlineStr">
        <is>
          <t>XL</t>
        </is>
      </c>
      <c r="I301" s="0">
        <v>54.99</v>
      </c>
      <c r="J301" s="0">
        <v>4</v>
      </c>
    </row>
    <row r="302" spans="1:10" customHeight="0">
      <c r="A302" s="0">
        <f>HYPERLINK("https://dl.dropboxusercontent.com/scl/fi/7w5z7w1hyg58kmlnodywo/1144450-af.jpg?rlkey=fgo55nkibiolounv4herr43fr&amp;dl=0","Click to download Image")</f>
      </c>
      <c r="B302" s="0">
        <f>HYPERLINK("https://dl.dropboxusercontent.com/scl/fi/xb08sm1dldbuup129wpgk/mens-hoodie-size-chartsace.jpg?rlkey=ygx95a8gfd3ty78a9xg7xqchp&amp;dl=0","Click to download SizeChart")</f>
      </c>
      <c r="C302" s="0" t="inlineStr">
        <is>
          <t>Ace Mens Scuba Hoodie</t>
        </is>
      </c>
      <c r="D302" s="0" t="inlineStr">
        <is>
          <t>'114450</t>
        </is>
      </c>
      <c r="E302" s="0" t="inlineStr">
        <is>
          <t>KSU ACE M GREY:114450E-2XL</t>
        </is>
      </c>
      <c r="F302" s="0" t="inlineStr">
        <is>
          <t>'805114450082</t>
        </is>
      </c>
      <c r="G302" s="0" t="inlineStr">
        <is>
          <t>MENS</t>
        </is>
      </c>
      <c r="H302" s="0" t="inlineStr">
        <is>
          <t>2XL</t>
        </is>
      </c>
      <c r="I302" s="0">
        <v>56.99</v>
      </c>
      <c r="J302" s="0">
        <v>7</v>
      </c>
    </row>
    <row r="303" spans="1:10" customHeight="0">
      <c r="A303" s="0">
        <f>HYPERLINK("https://dl.dropboxusercontent.com/scl/fi/7w5z7w1hyg58kmlnodywo/1144450-af.jpg?rlkey=fgo55nkibiolounv4herr43fr&amp;dl=0","Click to download Image")</f>
      </c>
      <c r="B303" s="0">
        <f>HYPERLINK("https://dl.dropboxusercontent.com/scl/fi/xb08sm1dldbuup129wpgk/mens-hoodie-size-chartsace.jpg?rlkey=ygx95a8gfd3ty78a9xg7xqchp&amp;dl=0","Click to download SizeChart")</f>
      </c>
      <c r="C303" s="0" t="inlineStr">
        <is>
          <t>Ace Mens Scuba Hoodie</t>
        </is>
      </c>
      <c r="D303" s="0" t="inlineStr">
        <is>
          <t>'114450</t>
        </is>
      </c>
      <c r="E303" s="0" t="inlineStr">
        <is>
          <t>KSU ACE M GREY:114450F-3XL</t>
        </is>
      </c>
      <c r="F303" s="0" t="inlineStr">
        <is>
          <t>'805114450099</t>
        </is>
      </c>
      <c r="G303" s="0" t="inlineStr">
        <is>
          <t>MENS</t>
        </is>
      </c>
      <c r="H303" s="0" t="inlineStr">
        <is>
          <t>3XL</t>
        </is>
      </c>
      <c r="I303" s="0">
        <v>56.99</v>
      </c>
      <c r="J303" s="0">
        <v>5</v>
      </c>
    </row>
    <row r="304" spans="1:10" customHeight="0">
      <c r="A304" s="0">
        <f>HYPERLINK("https://dl.dropboxusercontent.com/scl/fi/7w5z7w1hyg58kmlnodywo/1144450-af.jpg?rlkey=fgo55nkibiolounv4herr43fr&amp;dl=0","Click to download Image")</f>
      </c>
      <c r="B304" s="0">
        <f>HYPERLINK("https://dl.dropboxusercontent.com/scl/fi/xb08sm1dldbuup129wpgk/mens-hoodie-size-chartsace.jpg?rlkey=ygx95a8gfd3ty78a9xg7xqchp&amp;dl=0","Click to download SizeChart")</f>
      </c>
      <c r="C304" s="0" t="inlineStr">
        <is>
          <t>Ace Mens Scuba Hoodie</t>
        </is>
      </c>
      <c r="D304" s="0" t="inlineStr">
        <is>
          <t>'114450</t>
        </is>
      </c>
      <c r="E304" s="0" t="inlineStr">
        <is>
          <t>KSU ACE M GREY 12 PACK:114450Z-12PK</t>
        </is>
      </c>
      <c r="F304" s="0" t="inlineStr">
        <is>
          <t>'805114450990</t>
        </is>
      </c>
      <c r="G304" s="0" t="inlineStr">
        <is>
          <t>MENS</t>
        </is>
      </c>
      <c r="H304" s="0" t="inlineStr">
        <is>
          <t>12 PACK</t>
        </is>
      </c>
      <c r="I304" s="0">
        <v>640</v>
      </c>
      <c r="J304" s="0">
        <v>0</v>
      </c>
    </row>
    <row r="305" spans="1:10" customHeight="0">
      <c r="A305" s="0">
        <f>HYPERLINK("https://dl.dropboxusercontent.com/scl/fi/rzawetnc7ckoh5w9m1v8a/114581af.jpg?rlkey=8sd3ook8hmn35zr8jzcx4cvze&amp;dl=0","Click to download Image")</f>
      </c>
      <c r="B305" s="0">
        <f>HYPERLINK("https://dl.dropboxusercontent.com/scl/fi/f4v1s3r6299d1cm9u6rje/womens-size-chartsallegra.jpg?rlkey=pask7k8cap0mlhidh4zust7aq&amp;dl=0","Click to download SizeChart")</f>
      </c>
      <c r="C305" s="0" t="inlineStr">
        <is>
          <t>Allegra Women's Sherpa Wrap</t>
        </is>
      </c>
      <c r="D305" s="0" t="inlineStr">
        <is>
          <t>'114581</t>
        </is>
      </c>
      <c r="E305" s="0" t="inlineStr">
        <is>
          <t>KSU ALLEGRA W FROSTED BLACK:114581A-S</t>
        </is>
      </c>
      <c r="F305" s="0" t="inlineStr">
        <is>
          <t>'805114581045</t>
        </is>
      </c>
      <c r="G305" s="0" t="inlineStr">
        <is>
          <t>WOMENS</t>
        </is>
      </c>
      <c r="H305" s="0" t="inlineStr">
        <is>
          <t>S</t>
        </is>
      </c>
      <c r="I305" s="0">
        <v>54.99</v>
      </c>
      <c r="J305" s="0">
        <v>7</v>
      </c>
    </row>
    <row r="306" spans="1:10" customHeight="0">
      <c r="A306" s="0">
        <f>HYPERLINK("https://dl.dropboxusercontent.com/scl/fi/rzawetnc7ckoh5w9m1v8a/114581af.jpg?rlkey=8sd3ook8hmn35zr8jzcx4cvze&amp;dl=0","Click to download Image")</f>
      </c>
      <c r="B306" s="0">
        <f>HYPERLINK("https://dl.dropboxusercontent.com/scl/fi/f4v1s3r6299d1cm9u6rje/womens-size-chartsallegra.jpg?rlkey=pask7k8cap0mlhidh4zust7aq&amp;dl=0","Click to download SizeChart")</f>
      </c>
      <c r="C306" s="0" t="inlineStr">
        <is>
          <t>Allegra Women's Sherpa Wrap</t>
        </is>
      </c>
      <c r="D306" s="0" t="inlineStr">
        <is>
          <t>'114581</t>
        </is>
      </c>
      <c r="E306" s="0" t="inlineStr">
        <is>
          <t>KSU ALLEGRA W FROSTED BLACK:114581B-M</t>
        </is>
      </c>
      <c r="F306" s="0" t="inlineStr">
        <is>
          <t>'805114581052</t>
        </is>
      </c>
      <c r="G306" s="0" t="inlineStr">
        <is>
          <t>WOMENS</t>
        </is>
      </c>
      <c r="H306" s="0" t="inlineStr">
        <is>
          <t>M</t>
        </is>
      </c>
      <c r="I306" s="0">
        <v>54.99</v>
      </c>
      <c r="J306" s="0">
        <v>15</v>
      </c>
    </row>
    <row r="307" spans="1:10" customHeight="0">
      <c r="A307" s="0">
        <f>HYPERLINK("https://dl.dropboxusercontent.com/scl/fi/rzawetnc7ckoh5w9m1v8a/114581af.jpg?rlkey=8sd3ook8hmn35zr8jzcx4cvze&amp;dl=0","Click to download Image")</f>
      </c>
      <c r="B307" s="0">
        <f>HYPERLINK("https://dl.dropboxusercontent.com/scl/fi/f4v1s3r6299d1cm9u6rje/womens-size-chartsallegra.jpg?rlkey=pask7k8cap0mlhidh4zust7aq&amp;dl=0","Click to download SizeChart")</f>
      </c>
      <c r="C307" s="0" t="inlineStr">
        <is>
          <t>Allegra Women's Sherpa Wrap</t>
        </is>
      </c>
      <c r="D307" s="0" t="inlineStr">
        <is>
          <t>'114581</t>
        </is>
      </c>
      <c r="E307" s="0" t="inlineStr">
        <is>
          <t>KSU ALLEGRA W FROSTED BLACK:114581C-L</t>
        </is>
      </c>
      <c r="F307" s="0" t="inlineStr">
        <is>
          <t>'805114581069</t>
        </is>
      </c>
      <c r="G307" s="0" t="inlineStr">
        <is>
          <t>WOMENS</t>
        </is>
      </c>
      <c r="H307" s="0" t="inlineStr">
        <is>
          <t>L</t>
        </is>
      </c>
      <c r="I307" s="0">
        <v>54.99</v>
      </c>
      <c r="J307" s="0">
        <v>15</v>
      </c>
    </row>
    <row r="308" spans="1:10" customHeight="0">
      <c r="A308" s="0">
        <f>HYPERLINK("https://dl.dropboxusercontent.com/scl/fi/rzawetnc7ckoh5w9m1v8a/114581af.jpg?rlkey=8sd3ook8hmn35zr8jzcx4cvze&amp;dl=0","Click to download Image")</f>
      </c>
      <c r="B308" s="0">
        <f>HYPERLINK("https://dl.dropboxusercontent.com/scl/fi/f4v1s3r6299d1cm9u6rje/womens-size-chartsallegra.jpg?rlkey=pask7k8cap0mlhidh4zust7aq&amp;dl=0","Click to download SizeChart")</f>
      </c>
      <c r="C308" s="0" t="inlineStr">
        <is>
          <t>Allegra Women's Sherpa Wrap</t>
        </is>
      </c>
      <c r="D308" s="0" t="inlineStr">
        <is>
          <t>'114581</t>
        </is>
      </c>
      <c r="E308" s="0" t="inlineStr">
        <is>
          <t>KSU ALLEGRA W FROSTED BLACK:114581D-XL</t>
        </is>
      </c>
      <c r="F308" s="0" t="inlineStr">
        <is>
          <t>'805114581076</t>
        </is>
      </c>
      <c r="G308" s="0" t="inlineStr">
        <is>
          <t>WOMENS</t>
        </is>
      </c>
      <c r="H308" s="0" t="inlineStr">
        <is>
          <t>XL</t>
        </is>
      </c>
      <c r="I308" s="0">
        <v>54.99</v>
      </c>
      <c r="J308" s="0">
        <v>7</v>
      </c>
    </row>
    <row r="309" spans="1:10" customHeight="0">
      <c r="A309" s="0">
        <f>HYPERLINK("https://dl.dropboxusercontent.com/scl/fi/rzawetnc7ckoh5w9m1v8a/114581af.jpg?rlkey=8sd3ook8hmn35zr8jzcx4cvze&amp;dl=0","Click to download Image")</f>
      </c>
      <c r="B309" s="0">
        <f>HYPERLINK("https://dl.dropboxusercontent.com/scl/fi/f4v1s3r6299d1cm9u6rje/womens-size-chartsallegra.jpg?rlkey=pask7k8cap0mlhidh4zust7aq&amp;dl=0","Click to download SizeChart")</f>
      </c>
      <c r="C309" s="0" t="inlineStr">
        <is>
          <t>Allegra Women's Sherpa Wrap</t>
        </is>
      </c>
      <c r="D309" s="0" t="inlineStr">
        <is>
          <t>'114581</t>
        </is>
      </c>
      <c r="E309" s="0" t="inlineStr">
        <is>
          <t>KSU ALLEGRA W FROSTED BLACK:114581E-2XL</t>
        </is>
      </c>
      <c r="F309" s="0" t="inlineStr">
        <is>
          <t>'805114581083</t>
        </is>
      </c>
      <c r="G309" s="0" t="inlineStr">
        <is>
          <t>WOMENS</t>
        </is>
      </c>
      <c r="H309" s="0" t="inlineStr">
        <is>
          <t>2XL</t>
        </is>
      </c>
      <c r="I309" s="0">
        <v>56.99</v>
      </c>
      <c r="J309" s="0">
        <v>2</v>
      </c>
    </row>
    <row r="310" spans="1:10" customHeight="0">
      <c r="A310" s="0">
        <f>HYPERLINK("https://dl.dropboxusercontent.com/scl/fi/rzawetnc7ckoh5w9m1v8a/114581af.jpg?rlkey=8sd3ook8hmn35zr8jzcx4cvze&amp;dl=0","Click to download Image")</f>
      </c>
      <c r="B310" s="0">
        <f>HYPERLINK("https://dl.dropboxusercontent.com/scl/fi/f4v1s3r6299d1cm9u6rje/womens-size-chartsallegra.jpg?rlkey=pask7k8cap0mlhidh4zust7aq&amp;dl=0","Click to download SizeChart")</f>
      </c>
      <c r="C310" s="0" t="inlineStr">
        <is>
          <t>Allegra Women's Sherpa Wrap</t>
        </is>
      </c>
      <c r="D310" s="0" t="inlineStr">
        <is>
          <t>'114581</t>
        </is>
      </c>
      <c r="E310" s="0" t="inlineStr">
        <is>
          <t>KSU ALLEGRA W FROSTED BLACK:114581F-3XL</t>
        </is>
      </c>
      <c r="F310" s="0" t="inlineStr">
        <is>
          <t>'805114581090</t>
        </is>
      </c>
      <c r="G310" s="0" t="inlineStr">
        <is>
          <t>WOMENS</t>
        </is>
      </c>
      <c r="H310" s="0" t="inlineStr">
        <is>
          <t>3XL</t>
        </is>
      </c>
      <c r="I310" s="0">
        <v>56.99</v>
      </c>
      <c r="J310" s="0">
        <v>0</v>
      </c>
    </row>
    <row r="311" spans="1:10" customHeight="0">
      <c r="A311" s="0">
        <f>HYPERLINK("https://dl.dropboxusercontent.com/scl/fi/rzawetnc7ckoh5w9m1v8a/114581af.jpg?rlkey=8sd3ook8hmn35zr8jzcx4cvze&amp;dl=0","Click to download Image")</f>
      </c>
      <c r="B311" s="0">
        <f>HYPERLINK("https://dl.dropboxusercontent.com/scl/fi/f4v1s3r6299d1cm9u6rje/womens-size-chartsallegra.jpg?rlkey=pask7k8cap0mlhidh4zust7aq&amp;dl=0","Click to download SizeChart")</f>
      </c>
      <c r="C311" s="0" t="inlineStr">
        <is>
          <t>Allegra Women's Sherpa Wrap</t>
        </is>
      </c>
      <c r="D311" s="0" t="inlineStr">
        <is>
          <t>'114581</t>
        </is>
      </c>
      <c r="E311" s="0" t="inlineStr">
        <is>
          <t>KSU ALLEGRA W FROSTED BLACK 12 PACK:114581Z-12PK</t>
        </is>
      </c>
      <c r="F311" s="0" t="inlineStr">
        <is>
          <t>'805114581991</t>
        </is>
      </c>
      <c r="G311" s="0" t="inlineStr">
        <is>
          <t>WOMENS</t>
        </is>
      </c>
      <c r="H311" s="0" t="inlineStr">
        <is>
          <t>12 PACK</t>
        </is>
      </c>
      <c r="I311" s="0">
        <v>560</v>
      </c>
      <c r="J311" s="0">
        <v>0</v>
      </c>
    </row>
    <row r="312" spans="1:10" customHeight="0">
      <c r="A312" s="0">
        <f>HYPERLINK("https://dl.dropboxusercontent.com/scl/fi/td9nh1ce2eda3sxw6798q/114543af-model.jpg?rlkey=i0evs4pc2w0onpt0pby4nzgrc&amp;dl=0","Click to download Image")</f>
      </c>
      <c r="B312" s="0">
        <f>HYPERLINK("https://dl.dropboxusercontent.com/scl/fi/lvrn226n6wne3wma8i71t/womens-t-shirt-size-chartslorelai.jpg?rlkey=65vydlsndq898p25ilej1pzao&amp;dl=0","Click to download SizeChart")</f>
      </c>
      <c r="C312" s="0" t="inlineStr">
        <is>
          <t>Lorelai Womens Long Sleeve Shirt</t>
        </is>
      </c>
      <c r="D312" s="0" t="inlineStr">
        <is>
          <t>'114543</t>
        </is>
      </c>
      <c r="E312" s="0" t="inlineStr">
        <is>
          <t>KSU LORELAI W PURPLE:114543A-S</t>
        </is>
      </c>
      <c r="F312" s="0" t="inlineStr">
        <is>
          <t>'805114543043</t>
        </is>
      </c>
      <c r="G312" s="0" t="inlineStr">
        <is>
          <t>WOMENS</t>
        </is>
      </c>
      <c r="H312" s="0" t="inlineStr">
        <is>
          <t>S</t>
        </is>
      </c>
      <c r="I312" s="0">
        <v>36.99</v>
      </c>
      <c r="J312" s="0">
        <v>5</v>
      </c>
    </row>
    <row r="313" spans="1:10" customHeight="0">
      <c r="A313" s="0">
        <f>HYPERLINK("https://dl.dropboxusercontent.com/scl/fi/td9nh1ce2eda3sxw6798q/114543af-model.jpg?rlkey=i0evs4pc2w0onpt0pby4nzgrc&amp;dl=0","Click to download Image")</f>
      </c>
      <c r="B313" s="0">
        <f>HYPERLINK("https://dl.dropboxusercontent.com/scl/fi/lvrn226n6wne3wma8i71t/womens-t-shirt-size-chartslorelai.jpg?rlkey=65vydlsndq898p25ilej1pzao&amp;dl=0","Click to download SizeChart")</f>
      </c>
      <c r="C313" s="0" t="inlineStr">
        <is>
          <t>Lorelai Womens Long Sleeve Shirt</t>
        </is>
      </c>
      <c r="D313" s="0" t="inlineStr">
        <is>
          <t>'114543</t>
        </is>
      </c>
      <c r="E313" s="0" t="inlineStr">
        <is>
          <t>KSU LORELAI W PURPLE:114543B-M</t>
        </is>
      </c>
      <c r="F313" s="0" t="inlineStr">
        <is>
          <t>'805114543050</t>
        </is>
      </c>
      <c r="G313" s="0" t="inlineStr">
        <is>
          <t>WOMENS</t>
        </is>
      </c>
      <c r="H313" s="0" t="inlineStr">
        <is>
          <t>M</t>
        </is>
      </c>
      <c r="I313" s="0">
        <v>36.99</v>
      </c>
      <c r="J313" s="0">
        <v>12</v>
      </c>
    </row>
    <row r="314" spans="1:10" customHeight="0">
      <c r="A314" s="0">
        <f>HYPERLINK("https://dl.dropboxusercontent.com/scl/fi/td9nh1ce2eda3sxw6798q/114543af-model.jpg?rlkey=i0evs4pc2w0onpt0pby4nzgrc&amp;dl=0","Click to download Image")</f>
      </c>
      <c r="B314" s="0">
        <f>HYPERLINK("https://dl.dropboxusercontent.com/scl/fi/lvrn226n6wne3wma8i71t/womens-t-shirt-size-chartslorelai.jpg?rlkey=65vydlsndq898p25ilej1pzao&amp;dl=0","Click to download SizeChart")</f>
      </c>
      <c r="C314" s="0" t="inlineStr">
        <is>
          <t>Lorelai Womens Long Sleeve Shirt</t>
        </is>
      </c>
      <c r="D314" s="0" t="inlineStr">
        <is>
          <t>'114543</t>
        </is>
      </c>
      <c r="E314" s="0" t="inlineStr">
        <is>
          <t>KSU LORELAI W PURPLE:114543C-L</t>
        </is>
      </c>
      <c r="F314" s="0" t="inlineStr">
        <is>
          <t>'805114543067</t>
        </is>
      </c>
      <c r="G314" s="0" t="inlineStr">
        <is>
          <t>WOMENS</t>
        </is>
      </c>
      <c r="H314" s="0" t="inlineStr">
        <is>
          <t>L</t>
        </is>
      </c>
      <c r="I314" s="0">
        <v>36.99</v>
      </c>
      <c r="J314" s="0">
        <v>11</v>
      </c>
    </row>
    <row r="315" spans="1:10" customHeight="0">
      <c r="A315" s="0">
        <f>HYPERLINK("https://dl.dropboxusercontent.com/scl/fi/td9nh1ce2eda3sxw6798q/114543af-model.jpg?rlkey=i0evs4pc2w0onpt0pby4nzgrc&amp;dl=0","Click to download Image")</f>
      </c>
      <c r="B315" s="0">
        <f>HYPERLINK("https://dl.dropboxusercontent.com/scl/fi/lvrn226n6wne3wma8i71t/womens-t-shirt-size-chartslorelai.jpg?rlkey=65vydlsndq898p25ilej1pzao&amp;dl=0","Click to download SizeChart")</f>
      </c>
      <c r="C315" s="0" t="inlineStr">
        <is>
          <t>Lorelai Womens Long Sleeve Shirt</t>
        </is>
      </c>
      <c r="D315" s="0" t="inlineStr">
        <is>
          <t>'114543</t>
        </is>
      </c>
      <c r="E315" s="0" t="inlineStr">
        <is>
          <t>KSU LORELAI W PURPLE:114543D-XL</t>
        </is>
      </c>
      <c r="F315" s="0" t="inlineStr">
        <is>
          <t>'805114543074</t>
        </is>
      </c>
      <c r="G315" s="0" t="inlineStr">
        <is>
          <t>WOMENS</t>
        </is>
      </c>
      <c r="H315" s="0" t="inlineStr">
        <is>
          <t>XL</t>
        </is>
      </c>
      <c r="I315" s="0">
        <v>36.99</v>
      </c>
      <c r="J315" s="0">
        <v>5</v>
      </c>
    </row>
    <row r="316" spans="1:10" customHeight="0">
      <c r="A316" s="0">
        <f>HYPERLINK("https://dl.dropboxusercontent.com/scl/fi/td9nh1ce2eda3sxw6798q/114543af-model.jpg?rlkey=i0evs4pc2w0onpt0pby4nzgrc&amp;dl=0","Click to download Image")</f>
      </c>
      <c r="B316" s="0">
        <f>HYPERLINK("https://dl.dropboxusercontent.com/scl/fi/lvrn226n6wne3wma8i71t/womens-t-shirt-size-chartslorelai.jpg?rlkey=65vydlsndq898p25ilej1pzao&amp;dl=0","Click to download SizeChart")</f>
      </c>
      <c r="C316" s="0" t="inlineStr">
        <is>
          <t>Lorelai Womens Long Sleeve Shirt</t>
        </is>
      </c>
      <c r="D316" s="0" t="inlineStr">
        <is>
          <t>'114543</t>
        </is>
      </c>
      <c r="E316" s="0" t="inlineStr">
        <is>
          <t>KSU LORELAI W PURPLE:114543E-2XL</t>
        </is>
      </c>
      <c r="F316" s="0" t="inlineStr">
        <is>
          <t>'805114543081</t>
        </is>
      </c>
      <c r="G316" s="0" t="inlineStr">
        <is>
          <t>WOMENS</t>
        </is>
      </c>
      <c r="H316" s="0" t="inlineStr">
        <is>
          <t>2XL</t>
        </is>
      </c>
      <c r="I316" s="0">
        <v>38.99</v>
      </c>
      <c r="J316" s="0">
        <v>9</v>
      </c>
    </row>
    <row r="317" spans="1:10" customHeight="0">
      <c r="A317" s="0">
        <f>HYPERLINK("https://dl.dropboxusercontent.com/scl/fi/td9nh1ce2eda3sxw6798q/114543af-model.jpg?rlkey=i0evs4pc2w0onpt0pby4nzgrc&amp;dl=0","Click to download Image")</f>
      </c>
      <c r="B317" s="0">
        <f>HYPERLINK("https://dl.dropboxusercontent.com/scl/fi/lvrn226n6wne3wma8i71t/womens-t-shirt-size-chartslorelai.jpg?rlkey=65vydlsndq898p25ilej1pzao&amp;dl=0","Click to download SizeChart")</f>
      </c>
      <c r="C317" s="0" t="inlineStr">
        <is>
          <t>Lorelai Womens Long Sleeve Shirt</t>
        </is>
      </c>
      <c r="D317" s="0" t="inlineStr">
        <is>
          <t>'114543</t>
        </is>
      </c>
      <c r="E317" s="0" t="inlineStr">
        <is>
          <t>KSU LORELAI W PURPLE:114543F-3XL</t>
        </is>
      </c>
      <c r="F317" s="0" t="inlineStr">
        <is>
          <t>'805114543098</t>
        </is>
      </c>
      <c r="G317" s="0" t="inlineStr">
        <is>
          <t>WOMENS</t>
        </is>
      </c>
      <c r="H317" s="0" t="inlineStr">
        <is>
          <t>3XL</t>
        </is>
      </c>
      <c r="I317" s="0">
        <v>38.99</v>
      </c>
      <c r="J317" s="0">
        <v>2</v>
      </c>
    </row>
    <row r="318" spans="1:10" customHeight="0">
      <c r="A318" s="0">
        <f>HYPERLINK("https://dl.dropboxusercontent.com/scl/fi/td9nh1ce2eda3sxw6798q/114543af-model.jpg?rlkey=i0evs4pc2w0onpt0pby4nzgrc&amp;dl=0","Click to download Image")</f>
      </c>
      <c r="B318" s="0">
        <f>HYPERLINK("https://dl.dropboxusercontent.com/scl/fi/lvrn226n6wne3wma8i71t/womens-t-shirt-size-chartslorelai.jpg?rlkey=65vydlsndq898p25ilej1pzao&amp;dl=0","Click to download SizeChart")</f>
      </c>
      <c r="C318" s="0" t="inlineStr">
        <is>
          <t>Lorelai Womens Long Sleeve Shirt</t>
        </is>
      </c>
      <c r="D318" s="0" t="inlineStr">
        <is>
          <t>'114543</t>
        </is>
      </c>
      <c r="E318" s="0" t="inlineStr">
        <is>
          <t>KSU LORELAI W PURPLE 12 PACK:114543Z-12PK</t>
        </is>
      </c>
      <c r="F318" s="0" t="inlineStr">
        <is>
          <t>'805114543999</t>
        </is>
      </c>
      <c r="G318" s="0" t="inlineStr">
        <is>
          <t>WOMENS</t>
        </is>
      </c>
      <c r="H318" s="0" t="inlineStr">
        <is>
          <t>12 PACK</t>
        </is>
      </c>
      <c r="I318" s="0">
        <v>380</v>
      </c>
      <c r="J318" s="0">
        <v>0</v>
      </c>
    </row>
    <row r="319" spans="1:10" customHeight="0">
      <c r="A319" s="0">
        <f>HYPERLINK("https://dl.dropboxusercontent.com/scl/fi/0h08s39yswk6t8per2xbs/109247-af.jpg?rlkey=ir1ifpztg25ybk1givv3q1pxt&amp;dl=0","Click to download Image")</f>
      </c>
      <c r="B319" s="0">
        <f>HYPERLINK("https://dl.dropboxusercontent.com/scl/fi/0h710c5oejyhjdo72waw2/mens-hoodie-size-chartsathens.jpg?rlkey=ru15xlavvcmxobperhahs0dcr&amp;dl=0","Click to download SizeChart")</f>
      </c>
      <c r="C319" s="0" t="inlineStr">
        <is>
          <t>Athens Men's Hoodie</t>
        </is>
      </c>
      <c r="D319" s="0" t="inlineStr">
        <is>
          <t>'109246</t>
        </is>
      </c>
      <c r="E319" s="0" t="inlineStr">
        <is>
          <t>KSU KSU ATHENS:109246A-S</t>
        </is>
      </c>
      <c r="F319" s="0" t="inlineStr">
        <is>
          <t>'800109246015</t>
        </is>
      </c>
      <c r="G319" s="0" t="inlineStr">
        <is>
          <t>MENS</t>
        </is>
      </c>
      <c r="H319" s="0" t="inlineStr">
        <is>
          <t>S</t>
        </is>
      </c>
      <c r="I319" s="0">
        <v>49.99</v>
      </c>
      <c r="J319" s="0">
        <v>2</v>
      </c>
    </row>
    <row r="320" spans="1:10" customHeight="0">
      <c r="A320" s="0">
        <f>HYPERLINK("https://dl.dropboxusercontent.com/scl/fi/0h08s39yswk6t8per2xbs/109247-af.jpg?rlkey=ir1ifpztg25ybk1givv3q1pxt&amp;dl=0","Click to download Image")</f>
      </c>
      <c r="B320" s="0">
        <f>HYPERLINK("https://dl.dropboxusercontent.com/scl/fi/0h710c5oejyhjdo72waw2/mens-hoodie-size-chartsathens.jpg?rlkey=ru15xlavvcmxobperhahs0dcr&amp;dl=0","Click to download SizeChart")</f>
      </c>
      <c r="C320" s="0" t="inlineStr">
        <is>
          <t>Athens Men's Hoodie</t>
        </is>
      </c>
      <c r="D320" s="0" t="inlineStr">
        <is>
          <t>'109246</t>
        </is>
      </c>
      <c r="E320" s="0" t="inlineStr">
        <is>
          <t>KSU ATHENS:109246B-M</t>
        </is>
      </c>
      <c r="F320" s="0" t="inlineStr">
        <is>
          <t>'800109246022</t>
        </is>
      </c>
      <c r="G320" s="0" t="inlineStr">
        <is>
          <t>MENS</t>
        </is>
      </c>
      <c r="H320" s="0" t="inlineStr">
        <is>
          <t>M</t>
        </is>
      </c>
      <c r="I320" s="0">
        <v>49.99</v>
      </c>
      <c r="J320" s="0">
        <v>4</v>
      </c>
    </row>
    <row r="321" spans="1:10" customHeight="0">
      <c r="A321" s="0">
        <f>HYPERLINK("https://dl.dropboxusercontent.com/scl/fi/0h08s39yswk6t8per2xbs/109247-af.jpg?rlkey=ir1ifpztg25ybk1givv3q1pxt&amp;dl=0","Click to download Image")</f>
      </c>
      <c r="B321" s="0">
        <f>HYPERLINK("https://dl.dropboxusercontent.com/scl/fi/0h710c5oejyhjdo72waw2/mens-hoodie-size-chartsathens.jpg?rlkey=ru15xlavvcmxobperhahs0dcr&amp;dl=0","Click to download SizeChart")</f>
      </c>
      <c r="C321" s="0" t="inlineStr">
        <is>
          <t>Athens Men's Hoodie</t>
        </is>
      </c>
      <c r="D321" s="0" t="inlineStr">
        <is>
          <t>'109246</t>
        </is>
      </c>
      <c r="E321" s="0" t="inlineStr">
        <is>
          <t>KSU ATHENS:109246C-L</t>
        </is>
      </c>
      <c r="F321" s="0" t="inlineStr">
        <is>
          <t>'800109246039</t>
        </is>
      </c>
      <c r="G321" s="0" t="inlineStr">
        <is>
          <t>MENS</t>
        </is>
      </c>
      <c r="H321" s="0" t="inlineStr">
        <is>
          <t>L</t>
        </is>
      </c>
      <c r="I321" s="0">
        <v>49.99</v>
      </c>
      <c r="J321" s="0">
        <v>6</v>
      </c>
    </row>
    <row r="322" spans="1:10" customHeight="0">
      <c r="A322" s="0">
        <f>HYPERLINK("https://dl.dropboxusercontent.com/scl/fi/0h08s39yswk6t8per2xbs/109247-af.jpg?rlkey=ir1ifpztg25ybk1givv3q1pxt&amp;dl=0","Click to download Image")</f>
      </c>
      <c r="B322" s="0">
        <f>HYPERLINK("https://dl.dropboxusercontent.com/scl/fi/0h710c5oejyhjdo72waw2/mens-hoodie-size-chartsathens.jpg?rlkey=ru15xlavvcmxobperhahs0dcr&amp;dl=0","Click to download SizeChart")</f>
      </c>
      <c r="C322" s="0" t="inlineStr">
        <is>
          <t>Athens Men's Hoodie</t>
        </is>
      </c>
      <c r="D322" s="0" t="inlineStr">
        <is>
          <t>'109246</t>
        </is>
      </c>
      <c r="E322" s="0" t="inlineStr">
        <is>
          <t>KSU ATHENS:109246D-XL</t>
        </is>
      </c>
      <c r="F322" s="0" t="inlineStr">
        <is>
          <t>'800109246046</t>
        </is>
      </c>
      <c r="G322" s="0" t="inlineStr">
        <is>
          <t>MENS</t>
        </is>
      </c>
      <c r="H322" s="0" t="inlineStr">
        <is>
          <t>XL</t>
        </is>
      </c>
      <c r="I322" s="0">
        <v>49.99</v>
      </c>
      <c r="J322" s="0">
        <v>7</v>
      </c>
    </row>
    <row r="323" spans="1:10" customHeight="0">
      <c r="A323" s="0">
        <f>HYPERLINK("https://dl.dropboxusercontent.com/scl/fi/0h08s39yswk6t8per2xbs/109247-af.jpg?rlkey=ir1ifpztg25ybk1givv3q1pxt&amp;dl=0","Click to download Image")</f>
      </c>
      <c r="B323" s="0">
        <f>HYPERLINK("https://dl.dropboxusercontent.com/scl/fi/0h710c5oejyhjdo72waw2/mens-hoodie-size-chartsathens.jpg?rlkey=ru15xlavvcmxobperhahs0dcr&amp;dl=0","Click to download SizeChart")</f>
      </c>
      <c r="C323" s="0" t="inlineStr">
        <is>
          <t>Athens Men's Hoodie</t>
        </is>
      </c>
      <c r="D323" s="0" t="inlineStr">
        <is>
          <t>'109246</t>
        </is>
      </c>
      <c r="E323" s="0" t="inlineStr">
        <is>
          <t>KSU ATHENS:109246E-2XL</t>
        </is>
      </c>
      <c r="F323" s="0" t="inlineStr">
        <is>
          <t>'800109246053</t>
        </is>
      </c>
      <c r="G323" s="0" t="inlineStr">
        <is>
          <t>MENS</t>
        </is>
      </c>
      <c r="H323" s="0" t="inlineStr">
        <is>
          <t>2XL</t>
        </is>
      </c>
      <c r="I323" s="0">
        <v>49.99</v>
      </c>
      <c r="J323" s="0">
        <v>5</v>
      </c>
    </row>
    <row r="324" spans="1:10" customHeight="0">
      <c r="A324" s="0">
        <f>HYPERLINK("https://dl.dropboxusercontent.com/scl/fi/0h08s39yswk6t8per2xbs/109247-af.jpg?rlkey=ir1ifpztg25ybk1givv3q1pxt&amp;dl=0","Click to download Image")</f>
      </c>
      <c r="B324" s="0">
        <f>HYPERLINK("https://dl.dropboxusercontent.com/scl/fi/0h710c5oejyhjdo72waw2/mens-hoodie-size-chartsathens.jpg?rlkey=ru15xlavvcmxobperhahs0dcr&amp;dl=0","Click to download SizeChart")</f>
      </c>
      <c r="C324" s="0" t="inlineStr">
        <is>
          <t>Athens Men's Hoodie</t>
        </is>
      </c>
      <c r="D324" s="0" t="inlineStr">
        <is>
          <t>'109246</t>
        </is>
      </c>
      <c r="E324" s="0" t="inlineStr">
        <is>
          <t>KSU ATHENS:109246F-3XL</t>
        </is>
      </c>
      <c r="F324" s="0" t="inlineStr">
        <is>
          <t>'800109246060</t>
        </is>
      </c>
      <c r="G324" s="0" t="inlineStr">
        <is>
          <t>MENS</t>
        </is>
      </c>
      <c r="H324" s="0" t="inlineStr">
        <is>
          <t>3XL</t>
        </is>
      </c>
      <c r="I324" s="0">
        <v>49.99</v>
      </c>
      <c r="J324" s="0">
        <v>4</v>
      </c>
    </row>
    <row r="325" spans="1:10" customHeight="0">
      <c r="A325" s="0">
        <f>HYPERLINK("https://dl.dropboxusercontent.com/scl/fi/brhhcbjejoq78auaezetk/120546-af.jpg?rlkey=of0dll8q46c2gv3xnqmxsew5h&amp;dl=0","Click to download Image")</f>
      </c>
      <c r="C325" s="0" t="inlineStr">
        <is>
          <t>Bonafide Men's Cap</t>
        </is>
      </c>
      <c r="D325" s="0" t="inlineStr">
        <is>
          <t>'120546</t>
        </is>
      </c>
      <c r="E325" s="0" t="inlineStr">
        <is>
          <t>KSU A BONAFIDE:120546</t>
        </is>
      </c>
      <c r="F325" s="0" t="inlineStr">
        <is>
          <t>'705120546000</t>
        </is>
      </c>
      <c r="G325" s="0" t="inlineStr">
        <is>
          <t>MENS</t>
        </is>
      </c>
      <c r="H325" s="0" t="inlineStr">
        <is>
          <t>STANDARD MENS</t>
        </is>
      </c>
      <c r="I325" s="0">
        <v>24.99</v>
      </c>
      <c r="J325" s="0">
        <v>123</v>
      </c>
    </row>
    <row r="326" spans="1:10" customHeight="0">
      <c r="A326" s="0">
        <f>HYPERLINK("https://dl.dropboxusercontent.com/scl/fi/towmwpp4grbjlsca449iw/brooklyn-tn.jpg?rlkey=jq98rwa49r501i2odpykwr5cs&amp;dl=0","Click to download Image")</f>
      </c>
      <c r="B326" s="0">
        <f>HYPERLINK("https://dl.dropboxusercontent.com/scl/fi/7fy1v8umtepzk421hpnwg/womens-size-chartsbrooklyn.jpg?rlkey=s8hv0m5pdd6bj961elvhx46nv&amp;dl=0","Click to download SizeChart")</f>
      </c>
      <c r="C326" s="0" t="inlineStr">
        <is>
          <t>Brooklyn Women's Off Shoulder Sweatshirt</t>
        </is>
      </c>
      <c r="D326" s="0" t="inlineStr">
        <is>
          <t>'109363</t>
        </is>
      </c>
      <c r="E326" s="0" t="inlineStr">
        <is>
          <t>KSU BROOKLYN:109363A-S</t>
        </is>
      </c>
      <c r="F326" s="0" t="inlineStr">
        <is>
          <t>'800109363019</t>
        </is>
      </c>
      <c r="G326" s="0" t="inlineStr">
        <is>
          <t>WOMENS</t>
        </is>
      </c>
      <c r="H326" s="0" t="inlineStr">
        <is>
          <t>S</t>
        </is>
      </c>
      <c r="I326" s="0">
        <v>42.99</v>
      </c>
      <c r="J326" s="0">
        <v>12</v>
      </c>
    </row>
    <row r="327" spans="1:10" customHeight="0">
      <c r="A327" s="0">
        <f>HYPERLINK("https://dl.dropboxusercontent.com/scl/fi/towmwpp4grbjlsca449iw/brooklyn-tn.jpg?rlkey=jq98rwa49r501i2odpykwr5cs&amp;dl=0","Click to download Image")</f>
      </c>
      <c r="B327" s="0">
        <f>HYPERLINK("https://dl.dropboxusercontent.com/scl/fi/7fy1v8umtepzk421hpnwg/womens-size-chartsbrooklyn.jpg?rlkey=s8hv0m5pdd6bj961elvhx46nv&amp;dl=0","Click to download SizeChart")</f>
      </c>
      <c r="C327" s="0" t="inlineStr">
        <is>
          <t>Brooklyn Women's Off Shoulder Sweatshirt</t>
        </is>
      </c>
      <c r="D327" s="0" t="inlineStr">
        <is>
          <t>'109363</t>
        </is>
      </c>
      <c r="E327" s="0" t="inlineStr">
        <is>
          <t>KSU BROOKLYN:109363B-M</t>
        </is>
      </c>
      <c r="F327" s="0" t="inlineStr">
        <is>
          <t>'800109363026</t>
        </is>
      </c>
      <c r="G327" s="0" t="inlineStr">
        <is>
          <t>WOMENS</t>
        </is>
      </c>
      <c r="H327" s="0" t="inlineStr">
        <is>
          <t>M</t>
        </is>
      </c>
      <c r="I327" s="0">
        <v>42.99</v>
      </c>
      <c r="J327" s="0">
        <v>23</v>
      </c>
    </row>
    <row r="328" spans="1:10" customHeight="0">
      <c r="A328" s="0">
        <f>HYPERLINK("https://dl.dropboxusercontent.com/scl/fi/towmwpp4grbjlsca449iw/brooklyn-tn.jpg?rlkey=jq98rwa49r501i2odpykwr5cs&amp;dl=0","Click to download Image")</f>
      </c>
      <c r="B328" s="0">
        <f>HYPERLINK("https://dl.dropboxusercontent.com/scl/fi/7fy1v8umtepzk421hpnwg/womens-size-chartsbrooklyn.jpg?rlkey=s8hv0m5pdd6bj961elvhx46nv&amp;dl=0","Click to download SizeChart")</f>
      </c>
      <c r="C328" s="0" t="inlineStr">
        <is>
          <t>Brooklyn Women's Off Shoulder Sweatshirt</t>
        </is>
      </c>
      <c r="D328" s="0" t="inlineStr">
        <is>
          <t>'109363</t>
        </is>
      </c>
      <c r="E328" s="0" t="inlineStr">
        <is>
          <t>KSU BROOKLYN:109363C-L</t>
        </is>
      </c>
      <c r="F328" s="0" t="inlineStr">
        <is>
          <t>'800109363033</t>
        </is>
      </c>
      <c r="G328" s="0" t="inlineStr">
        <is>
          <t>WOMENS</t>
        </is>
      </c>
      <c r="H328" s="0" t="inlineStr">
        <is>
          <t>L</t>
        </is>
      </c>
      <c r="I328" s="0">
        <v>42.99</v>
      </c>
      <c r="J328" s="0">
        <v>24</v>
      </c>
    </row>
    <row r="329" spans="1:10" customHeight="0">
      <c r="A329" s="0">
        <f>HYPERLINK("https://dl.dropboxusercontent.com/scl/fi/towmwpp4grbjlsca449iw/brooklyn-tn.jpg?rlkey=jq98rwa49r501i2odpykwr5cs&amp;dl=0","Click to download Image")</f>
      </c>
      <c r="B329" s="0">
        <f>HYPERLINK("https://dl.dropboxusercontent.com/scl/fi/7fy1v8umtepzk421hpnwg/womens-size-chartsbrooklyn.jpg?rlkey=s8hv0m5pdd6bj961elvhx46nv&amp;dl=0","Click to download SizeChart")</f>
      </c>
      <c r="C329" s="0" t="inlineStr">
        <is>
          <t>Brooklyn Women's Off Shoulder Sweatshirt</t>
        </is>
      </c>
      <c r="D329" s="0" t="inlineStr">
        <is>
          <t>'109363</t>
        </is>
      </c>
      <c r="E329" s="0" t="inlineStr">
        <is>
          <t>KSU BROOKLYN:109363D-XL</t>
        </is>
      </c>
      <c r="F329" s="0" t="inlineStr">
        <is>
          <t>'800109363040</t>
        </is>
      </c>
      <c r="G329" s="0" t="inlineStr">
        <is>
          <t>WOMENS</t>
        </is>
      </c>
      <c r="H329" s="0" t="inlineStr">
        <is>
          <t>XL</t>
        </is>
      </c>
      <c r="I329" s="0">
        <v>42.99</v>
      </c>
      <c r="J329" s="0">
        <v>11</v>
      </c>
    </row>
    <row r="330" spans="1:10" customHeight="0">
      <c r="A330" s="0">
        <f>HYPERLINK("https://dl.dropboxusercontent.com/scl/fi/towmwpp4grbjlsca449iw/brooklyn-tn.jpg?rlkey=jq98rwa49r501i2odpykwr5cs&amp;dl=0","Click to download Image")</f>
      </c>
      <c r="B330" s="0">
        <f>HYPERLINK("https://dl.dropboxusercontent.com/scl/fi/7fy1v8umtepzk421hpnwg/womens-size-chartsbrooklyn.jpg?rlkey=s8hv0m5pdd6bj961elvhx46nv&amp;dl=0","Click to download SizeChart")</f>
      </c>
      <c r="C330" s="0" t="inlineStr">
        <is>
          <t>Brooklyn Women's Off Shoulder Sweatshirt</t>
        </is>
      </c>
      <c r="D330" s="0" t="inlineStr">
        <is>
          <t>'109363</t>
        </is>
      </c>
      <c r="E330" s="0" t="inlineStr">
        <is>
          <t>KSU BROOKLYN:109363E-2XL</t>
        </is>
      </c>
      <c r="F330" s="0" t="inlineStr">
        <is>
          <t>'800109363057</t>
        </is>
      </c>
      <c r="G330" s="0" t="inlineStr">
        <is>
          <t>WOMENS</t>
        </is>
      </c>
      <c r="H330" s="0" t="inlineStr">
        <is>
          <t>2XL</t>
        </is>
      </c>
      <c r="I330" s="0">
        <v>44.99</v>
      </c>
      <c r="J330" s="0">
        <v>4</v>
      </c>
    </row>
    <row r="331" spans="1:10" customHeight="0">
      <c r="A331" s="0">
        <f>HYPERLINK("https://dl.dropboxusercontent.com/scl/fi/towmwpp4grbjlsca449iw/brooklyn-tn.jpg?rlkey=jq98rwa49r501i2odpykwr5cs&amp;dl=0","Click to download Image")</f>
      </c>
      <c r="B331" s="0">
        <f>HYPERLINK("https://dl.dropboxusercontent.com/scl/fi/7fy1v8umtepzk421hpnwg/womens-size-chartsbrooklyn.jpg?rlkey=s8hv0m5pdd6bj961elvhx46nv&amp;dl=0","Click to download SizeChart")</f>
      </c>
      <c r="C331" s="0" t="inlineStr">
        <is>
          <t>Brooklyn Women's Off Shoulder Sweatshirt</t>
        </is>
      </c>
      <c r="D331" s="0" t="inlineStr">
        <is>
          <t>'109363</t>
        </is>
      </c>
      <c r="E331" s="0" t="inlineStr">
        <is>
          <t>KSU BROOKLYN:109363F-3XL</t>
        </is>
      </c>
      <c r="F331" s="0" t="inlineStr">
        <is>
          <t>'800109363064</t>
        </is>
      </c>
      <c r="G331" s="0" t="inlineStr">
        <is>
          <t>WOMENS</t>
        </is>
      </c>
      <c r="H331" s="0" t="inlineStr">
        <is>
          <t>3XL</t>
        </is>
      </c>
      <c r="I331" s="0">
        <v>44.99</v>
      </c>
      <c r="J331" s="0">
        <v>4</v>
      </c>
    </row>
    <row r="332" spans="1:10" customHeight="0">
      <c r="A332" s="0">
        <f>HYPERLINK("https://dl.dropboxusercontent.com/scl/fi/rx0njj8k7lkrfcq5vl0it/113948-af.jpg?rlkey=xbjtoh6f0nzn7q7sweddf07rg&amp;dl=0","Click to download Image")</f>
      </c>
      <c r="B332" s="0">
        <f>HYPERLINK("https://dl.dropboxusercontent.com/scl/fi/nta5qtrwoqkwg6igxbd7j/mens-polo-size-chartsbruce.jpg?rlkey=g178as5xqnvjik19t0t9o10b7&amp;dl=0","Click to download SizeChart")</f>
      </c>
      <c r="C332" s="0" t="inlineStr">
        <is>
          <t>Bruce Men's Golf Polo</t>
        </is>
      </c>
      <c r="D332" s="0" t="inlineStr">
        <is>
          <t>'113948</t>
        </is>
      </c>
      <c r="E332" s="0" t="inlineStr">
        <is>
          <t>KSU BRUCE M WHITE:113948A-S</t>
        </is>
      </c>
      <c r="F332" s="0" t="inlineStr">
        <is>
          <t>'805113948047</t>
        </is>
      </c>
      <c r="G332" s="0" t="inlineStr">
        <is>
          <t>MENS</t>
        </is>
      </c>
      <c r="H332" s="0" t="inlineStr">
        <is>
          <t>S</t>
        </is>
      </c>
      <c r="I332" s="0">
        <v>40.99</v>
      </c>
      <c r="J332" s="0">
        <v>6</v>
      </c>
    </row>
    <row r="333" spans="1:10" customHeight="0">
      <c r="A333" s="0">
        <f>HYPERLINK("https://dl.dropboxusercontent.com/scl/fi/rx0njj8k7lkrfcq5vl0it/113948-af.jpg?rlkey=xbjtoh6f0nzn7q7sweddf07rg&amp;dl=0","Click to download Image")</f>
      </c>
      <c r="B333" s="0">
        <f>HYPERLINK("https://dl.dropboxusercontent.com/scl/fi/nta5qtrwoqkwg6igxbd7j/mens-polo-size-chartsbruce.jpg?rlkey=g178as5xqnvjik19t0t9o10b7&amp;dl=0","Click to download SizeChart")</f>
      </c>
      <c r="C333" s="0" t="inlineStr">
        <is>
          <t>Bruce Men's Golf Polo</t>
        </is>
      </c>
      <c r="D333" s="0" t="inlineStr">
        <is>
          <t>'113948</t>
        </is>
      </c>
      <c r="E333" s="0" t="inlineStr">
        <is>
          <t>KSU BRUCE M WHITE:113948B-M</t>
        </is>
      </c>
      <c r="F333" s="0" t="inlineStr">
        <is>
          <t>'805113948054</t>
        </is>
      </c>
      <c r="G333" s="0" t="inlineStr">
        <is>
          <t>MENS</t>
        </is>
      </c>
      <c r="H333" s="0" t="inlineStr">
        <is>
          <t>M</t>
        </is>
      </c>
      <c r="I333" s="0">
        <v>40.99</v>
      </c>
      <c r="J333" s="0">
        <v>11</v>
      </c>
    </row>
    <row r="334" spans="1:10" customHeight="0">
      <c r="A334" s="0">
        <f>HYPERLINK("https://dl.dropboxusercontent.com/scl/fi/rx0njj8k7lkrfcq5vl0it/113948-af.jpg?rlkey=xbjtoh6f0nzn7q7sweddf07rg&amp;dl=0","Click to download Image")</f>
      </c>
      <c r="B334" s="0">
        <f>HYPERLINK("https://dl.dropboxusercontent.com/scl/fi/nta5qtrwoqkwg6igxbd7j/mens-polo-size-chartsbruce.jpg?rlkey=g178as5xqnvjik19t0t9o10b7&amp;dl=0","Click to download SizeChart")</f>
      </c>
      <c r="C334" s="0" t="inlineStr">
        <is>
          <t>Bruce Men's Golf Polo</t>
        </is>
      </c>
      <c r="D334" s="0" t="inlineStr">
        <is>
          <t>'113948</t>
        </is>
      </c>
      <c r="E334" s="0" t="inlineStr">
        <is>
          <t>KSU BRUCE M WHITE:113948C-L</t>
        </is>
      </c>
      <c r="F334" s="0" t="inlineStr">
        <is>
          <t>'805113948061</t>
        </is>
      </c>
      <c r="G334" s="0" t="inlineStr">
        <is>
          <t>MENS</t>
        </is>
      </c>
      <c r="H334" s="0" t="inlineStr">
        <is>
          <t>L</t>
        </is>
      </c>
      <c r="I334" s="0">
        <v>40.99</v>
      </c>
      <c r="J334" s="0">
        <v>10</v>
      </c>
    </row>
    <row r="335" spans="1:10" customHeight="0">
      <c r="A335" s="0">
        <f>HYPERLINK("https://dl.dropboxusercontent.com/scl/fi/rx0njj8k7lkrfcq5vl0it/113948-af.jpg?rlkey=xbjtoh6f0nzn7q7sweddf07rg&amp;dl=0","Click to download Image")</f>
      </c>
      <c r="B335" s="0">
        <f>HYPERLINK("https://dl.dropboxusercontent.com/scl/fi/nta5qtrwoqkwg6igxbd7j/mens-polo-size-chartsbruce.jpg?rlkey=g178as5xqnvjik19t0t9o10b7&amp;dl=0","Click to download SizeChart")</f>
      </c>
      <c r="C335" s="0" t="inlineStr">
        <is>
          <t>Bruce Men's Golf Polo</t>
        </is>
      </c>
      <c r="D335" s="0" t="inlineStr">
        <is>
          <t>'113948</t>
        </is>
      </c>
      <c r="E335" s="0" t="inlineStr">
        <is>
          <t>KSU BRUCE M WHITE:113948D-XL</t>
        </is>
      </c>
      <c r="F335" s="0" t="inlineStr">
        <is>
          <t>'805113948078</t>
        </is>
      </c>
      <c r="G335" s="0" t="inlineStr">
        <is>
          <t>MENS</t>
        </is>
      </c>
      <c r="H335" s="0" t="inlineStr">
        <is>
          <t>XL</t>
        </is>
      </c>
      <c r="I335" s="0">
        <v>40.99</v>
      </c>
      <c r="J335" s="0">
        <v>14</v>
      </c>
    </row>
    <row r="336" spans="1:10" customHeight="0">
      <c r="A336" s="0">
        <f>HYPERLINK("https://dl.dropboxusercontent.com/scl/fi/rx0njj8k7lkrfcq5vl0it/113948-af.jpg?rlkey=xbjtoh6f0nzn7q7sweddf07rg&amp;dl=0","Click to download Image")</f>
      </c>
      <c r="B336" s="0">
        <f>HYPERLINK("https://dl.dropboxusercontent.com/scl/fi/nta5qtrwoqkwg6igxbd7j/mens-polo-size-chartsbruce.jpg?rlkey=g178as5xqnvjik19t0t9o10b7&amp;dl=0","Click to download SizeChart")</f>
      </c>
      <c r="C336" s="0" t="inlineStr">
        <is>
          <t>Bruce Men's Golf Polo</t>
        </is>
      </c>
      <c r="D336" s="0" t="inlineStr">
        <is>
          <t>'113948</t>
        </is>
      </c>
      <c r="E336" s="0" t="inlineStr">
        <is>
          <t>KSU BRUCE M WHITE:113948E-2XL</t>
        </is>
      </c>
      <c r="F336" s="0" t="inlineStr">
        <is>
          <t>'805113948085</t>
        </is>
      </c>
      <c r="G336" s="0" t="inlineStr">
        <is>
          <t>MENS</t>
        </is>
      </c>
      <c r="H336" s="0" t="inlineStr">
        <is>
          <t>2XL</t>
        </is>
      </c>
      <c r="I336" s="0">
        <v>42.99</v>
      </c>
      <c r="J336" s="0">
        <v>10</v>
      </c>
    </row>
    <row r="337" spans="1:10" customHeight="0">
      <c r="A337" s="0">
        <f>HYPERLINK("https://dl.dropboxusercontent.com/scl/fi/rx0njj8k7lkrfcq5vl0it/113948-af.jpg?rlkey=xbjtoh6f0nzn7q7sweddf07rg&amp;dl=0","Click to download Image")</f>
      </c>
      <c r="B337" s="0">
        <f>HYPERLINK("https://dl.dropboxusercontent.com/scl/fi/nta5qtrwoqkwg6igxbd7j/mens-polo-size-chartsbruce.jpg?rlkey=g178as5xqnvjik19t0t9o10b7&amp;dl=0","Click to download SizeChart")</f>
      </c>
      <c r="C337" s="0" t="inlineStr">
        <is>
          <t>Bruce Men's Golf Polo</t>
        </is>
      </c>
      <c r="D337" s="0" t="inlineStr">
        <is>
          <t>'113948</t>
        </is>
      </c>
      <c r="E337" s="0" t="inlineStr">
        <is>
          <t>KSU BRUCE M WHITE:113948F-3XL</t>
        </is>
      </c>
      <c r="F337" s="0" t="inlineStr">
        <is>
          <t>'805113948092</t>
        </is>
      </c>
      <c r="G337" s="0" t="inlineStr">
        <is>
          <t>MENS</t>
        </is>
      </c>
      <c r="H337" s="0" t="inlineStr">
        <is>
          <t>3XL</t>
        </is>
      </c>
      <c r="I337" s="0">
        <v>42.99</v>
      </c>
      <c r="J337" s="0">
        <v>6</v>
      </c>
    </row>
    <row r="338" spans="1:10" customHeight="0">
      <c r="A338" s="0">
        <f>HYPERLINK("https://dl.dropboxusercontent.com/scl/fi/rx0njj8k7lkrfcq5vl0it/113948-af.jpg?rlkey=xbjtoh6f0nzn7q7sweddf07rg&amp;dl=0","Click to download Image")</f>
      </c>
      <c r="B338" s="0">
        <f>HYPERLINK("https://dl.dropboxusercontent.com/scl/fi/nta5qtrwoqkwg6igxbd7j/mens-polo-size-chartsbruce.jpg?rlkey=g178as5xqnvjik19t0t9o10b7&amp;dl=0","Click to download SizeChart")</f>
      </c>
      <c r="C338" s="0" t="inlineStr">
        <is>
          <t>Bruce Men's Golf Polo</t>
        </is>
      </c>
      <c r="D338" s="0" t="inlineStr">
        <is>
          <t>'113948</t>
        </is>
      </c>
      <c r="E338" s="0" t="inlineStr">
        <is>
          <t>KSU BRUCE M WHITE 12 PACK:113948Z-12PK</t>
        </is>
      </c>
      <c r="F338" s="0" t="inlineStr">
        <is>
          <t>'805113948993</t>
        </is>
      </c>
      <c r="G338" s="0" t="inlineStr">
        <is>
          <t>MENS</t>
        </is>
      </c>
      <c r="H338" s="0" t="inlineStr">
        <is>
          <t>12 PACK</t>
        </is>
      </c>
      <c r="I338" s="0">
        <v>420</v>
      </c>
      <c r="J338" s="0">
        <v>0</v>
      </c>
    </row>
    <row r="339" spans="1:10" customHeight="0">
      <c r="A339" s="0">
        <f>HYPERLINK("https://dl.dropboxusercontent.com/scl/fi/f4128x58fhwf8zqc9lwh4/108954-af.jpg?rlkey=s28ja7hpiiuzyx4qxi29n5gt5&amp;dl=0","Click to download Image")</f>
      </c>
      <c r="B339" s="0">
        <f>HYPERLINK("https://dl.dropboxusercontent.com/scl/fi/zoatvjm2jsy3f0ya36y03/womens-hoodie-and-sweatshirt-size-charts-olympias.jpg?rlkey=lltd685hgsqujfy88l9xfaqqe&amp;dl=0","Click to download SizeChart")</f>
      </c>
      <c r="C339" s="0" t="inlineStr">
        <is>
          <t>Olympias Women's Open Back Sweatshirt</t>
        </is>
      </c>
      <c r="D339" s="0" t="inlineStr">
        <is>
          <t>'108954</t>
        </is>
      </c>
      <c r="E339" s="0" t="inlineStr">
        <is>
          <t>KSU OLYMPIAS:108954AA-XS</t>
        </is>
      </c>
      <c r="F339" s="0" t="inlineStr">
        <is>
          <t>'800108950012</t>
        </is>
      </c>
      <c r="G339" s="0" t="inlineStr">
        <is>
          <t>WOMENS</t>
        </is>
      </c>
      <c r="H339" s="0" t="inlineStr">
        <is>
          <t>XS</t>
        </is>
      </c>
      <c r="I339" s="0">
        <v>42.99</v>
      </c>
      <c r="J339" s="0">
        <v>8</v>
      </c>
    </row>
    <row r="340" spans="1:10" customHeight="0">
      <c r="A340" s="0">
        <f>HYPERLINK("https://dl.dropboxusercontent.com/scl/fi/f4128x58fhwf8zqc9lwh4/108954-af.jpg?rlkey=s28ja7hpiiuzyx4qxi29n5gt5&amp;dl=0","Click to download Image")</f>
      </c>
      <c r="B340" s="0">
        <f>HYPERLINK("https://dl.dropboxusercontent.com/scl/fi/zoatvjm2jsy3f0ya36y03/womens-hoodie-and-sweatshirt-size-charts-olympias.jpg?rlkey=lltd685hgsqujfy88l9xfaqqe&amp;dl=0","Click to download SizeChart")</f>
      </c>
      <c r="C340" s="0" t="inlineStr">
        <is>
          <t>Olympias Women's Open Back Sweatshirt</t>
        </is>
      </c>
      <c r="D340" s="0" t="inlineStr">
        <is>
          <t>'108954</t>
        </is>
      </c>
      <c r="E340" s="0" t="inlineStr">
        <is>
          <t>KSU OLYMPIAS:108954A-S</t>
        </is>
      </c>
      <c r="F340" s="0" t="inlineStr">
        <is>
          <t>'800108950029</t>
        </is>
      </c>
      <c r="G340" s="0" t="inlineStr">
        <is>
          <t>WOMENS</t>
        </is>
      </c>
      <c r="H340" s="0" t="inlineStr">
        <is>
          <t>S</t>
        </is>
      </c>
      <c r="I340" s="0">
        <v>42.99</v>
      </c>
      <c r="J340" s="0">
        <v>12</v>
      </c>
    </row>
    <row r="341" spans="1:10" customHeight="0">
      <c r="A341" s="0">
        <f>HYPERLINK("https://dl.dropboxusercontent.com/scl/fi/f4128x58fhwf8zqc9lwh4/108954-af.jpg?rlkey=s28ja7hpiiuzyx4qxi29n5gt5&amp;dl=0","Click to download Image")</f>
      </c>
      <c r="B341" s="0">
        <f>HYPERLINK("https://dl.dropboxusercontent.com/scl/fi/zoatvjm2jsy3f0ya36y03/womens-hoodie-and-sweatshirt-size-charts-olympias.jpg?rlkey=lltd685hgsqujfy88l9xfaqqe&amp;dl=0","Click to download SizeChart")</f>
      </c>
      <c r="C341" s="0" t="inlineStr">
        <is>
          <t>Olympias Women's Open Back Sweatshirt</t>
        </is>
      </c>
      <c r="D341" s="0" t="inlineStr">
        <is>
          <t>'108954</t>
        </is>
      </c>
      <c r="E341" s="0" t="inlineStr">
        <is>
          <t>KSU OLYMPIAS:108954B-M</t>
        </is>
      </c>
      <c r="F341" s="0" t="inlineStr">
        <is>
          <t>'800108950036</t>
        </is>
      </c>
      <c r="G341" s="0" t="inlineStr">
        <is>
          <t>WOMENS</t>
        </is>
      </c>
      <c r="H341" s="0" t="inlineStr">
        <is>
          <t>M</t>
        </is>
      </c>
      <c r="I341" s="0">
        <v>42.99</v>
      </c>
      <c r="J341" s="0">
        <v>12</v>
      </c>
    </row>
    <row r="342" spans="1:10" customHeight="0">
      <c r="A342" s="0">
        <f>HYPERLINK("https://dl.dropboxusercontent.com/scl/fi/f4128x58fhwf8zqc9lwh4/108954-af.jpg?rlkey=s28ja7hpiiuzyx4qxi29n5gt5&amp;dl=0","Click to download Image")</f>
      </c>
      <c r="B342" s="0">
        <f>HYPERLINK("https://dl.dropboxusercontent.com/scl/fi/zoatvjm2jsy3f0ya36y03/womens-hoodie-and-sweatshirt-size-charts-olympias.jpg?rlkey=lltd685hgsqujfy88l9xfaqqe&amp;dl=0","Click to download SizeChart")</f>
      </c>
      <c r="C342" s="0" t="inlineStr">
        <is>
          <t>Olympias Women's Open Back Sweatshirt</t>
        </is>
      </c>
      <c r="D342" s="0" t="inlineStr">
        <is>
          <t>'108954</t>
        </is>
      </c>
      <c r="E342" s="0" t="inlineStr">
        <is>
          <t>KSU OLYMPIAS:108954C-L</t>
        </is>
      </c>
      <c r="F342" s="0" t="inlineStr">
        <is>
          <t>'800108950043</t>
        </is>
      </c>
      <c r="G342" s="0" t="inlineStr">
        <is>
          <t>WOMENS</t>
        </is>
      </c>
      <c r="H342" s="0" t="inlineStr">
        <is>
          <t>L</t>
        </is>
      </c>
      <c r="I342" s="0">
        <v>42.99</v>
      </c>
      <c r="J342" s="0">
        <v>8</v>
      </c>
    </row>
    <row r="343" spans="1:10" customHeight="0">
      <c r="A343" s="0">
        <f>HYPERLINK("https://dl.dropboxusercontent.com/scl/fi/f4128x58fhwf8zqc9lwh4/108954-af.jpg?rlkey=s28ja7hpiiuzyx4qxi29n5gt5&amp;dl=0","Click to download Image")</f>
      </c>
      <c r="B343" s="0">
        <f>HYPERLINK("https://dl.dropboxusercontent.com/scl/fi/zoatvjm2jsy3f0ya36y03/womens-hoodie-and-sweatshirt-size-charts-olympias.jpg?rlkey=lltd685hgsqujfy88l9xfaqqe&amp;dl=0","Click to download SizeChart")</f>
      </c>
      <c r="C343" s="0" t="inlineStr">
        <is>
          <t>Olympias Women's Open Back Sweatshirt</t>
        </is>
      </c>
      <c r="D343" s="0" t="inlineStr">
        <is>
          <t>'108954</t>
        </is>
      </c>
      <c r="E343" s="0" t="inlineStr">
        <is>
          <t>KSU OLYMPIAS:108954D-XL</t>
        </is>
      </c>
      <c r="F343" s="0" t="inlineStr">
        <is>
          <t>'800108950050</t>
        </is>
      </c>
      <c r="G343" s="0" t="inlineStr">
        <is>
          <t>WOMENS</t>
        </is>
      </c>
      <c r="H343" s="0" t="inlineStr">
        <is>
          <t>XL</t>
        </is>
      </c>
      <c r="I343" s="0">
        <v>42.99</v>
      </c>
      <c r="J343" s="0">
        <v>8</v>
      </c>
    </row>
    <row r="344" spans="1:10" customHeight="0">
      <c r="A344" s="0">
        <f>HYPERLINK("https://dl.dropboxusercontent.com/scl/fi/q78vnu3wrfrszp2cs75ih/120547-af.jpg?rlkey=yw6kqohjize0aq3m6h3dvbb5b&amp;dl=0","Click to download Image")</f>
      </c>
      <c r="C344" s="0" t="inlineStr">
        <is>
          <t>Voight Mens Cap</t>
        </is>
      </c>
      <c r="D344" s="0" t="inlineStr">
        <is>
          <t>'120547</t>
        </is>
      </c>
      <c r="E344" s="0" t="inlineStr">
        <is>
          <t>KSU A VOIGHT:120547</t>
        </is>
      </c>
      <c r="F344" s="0" t="inlineStr">
        <is>
          <t>'000000000000</t>
        </is>
      </c>
      <c r="G344" s="0" t="inlineStr">
        <is>
          <t>MENS</t>
        </is>
      </c>
      <c r="H344" s="0" t="inlineStr">
        <is>
          <t>STANDARD MENS</t>
        </is>
      </c>
      <c r="I344" s="0">
        <v>24.99</v>
      </c>
      <c r="J344" s="0">
        <v>135</v>
      </c>
    </row>
    <row r="345" spans="1:10" customHeight="0">
      <c r="A345" s="0">
        <f>HYPERLINK("https://dl.dropboxusercontent.com/scl/fi/satd828ymsukrceyto5kp/108925af.jpg?rlkey=zxey9jjub8e3yzpk2qnguef4f&amp;dl=0","Click to download Image")</f>
      </c>
      <c r="B345" s="0">
        <f>HYPERLINK("https://dl.dropboxusercontent.com/scl/fi/z68anr4nv2e7t0yb7qkkm/graphic-update2022-womens.jpg?rlkey=bpnhnhn4pqgadtzdybn9odwep&amp;dl=0","Click to download SizeChart")</f>
      </c>
      <c r="C345" s="0" t="inlineStr">
        <is>
          <t>Acadia Women's Hoodie</t>
        </is>
      </c>
      <c r="D345" s="0" t="inlineStr">
        <is>
          <t>'108925</t>
        </is>
      </c>
      <c r="E345" s="0" t="inlineStr">
        <is>
          <t>KSU ACADIA:108925A-S</t>
        </is>
      </c>
      <c r="F345" s="0" t="inlineStr">
        <is>
          <t>'800108925010</t>
        </is>
      </c>
      <c r="G345" s="0" t="inlineStr">
        <is>
          <t>WOMENS</t>
        </is>
      </c>
      <c r="H345" s="0" t="inlineStr">
        <is>
          <t>S</t>
        </is>
      </c>
      <c r="I345" s="0">
        <v>39.99</v>
      </c>
      <c r="J345" s="0">
        <v>4</v>
      </c>
    </row>
    <row r="346" spans="1:10" customHeight="0">
      <c r="A346" s="0">
        <f>HYPERLINK("https://dl.dropboxusercontent.com/scl/fi/satd828ymsukrceyto5kp/108925af.jpg?rlkey=zxey9jjub8e3yzpk2qnguef4f&amp;dl=0","Click to download Image")</f>
      </c>
      <c r="B346" s="0">
        <f>HYPERLINK("https://dl.dropboxusercontent.com/scl/fi/z68anr4nv2e7t0yb7qkkm/graphic-update2022-womens.jpg?rlkey=bpnhnhn4pqgadtzdybn9odwep&amp;dl=0","Click to download SizeChart")</f>
      </c>
      <c r="C346" s="0" t="inlineStr">
        <is>
          <t>Acadia Women's Hoodie</t>
        </is>
      </c>
      <c r="D346" s="0" t="inlineStr">
        <is>
          <t>'108925</t>
        </is>
      </c>
      <c r="E346" s="0" t="inlineStr">
        <is>
          <t>KSU ACADIA:108925B-M</t>
        </is>
      </c>
      <c r="F346" s="0" t="inlineStr">
        <is>
          <t>'800108925027</t>
        </is>
      </c>
      <c r="G346" s="0" t="inlineStr">
        <is>
          <t>WOMENS</t>
        </is>
      </c>
      <c r="H346" s="0" t="inlineStr">
        <is>
          <t>M</t>
        </is>
      </c>
      <c r="I346" s="0">
        <v>39.99</v>
      </c>
      <c r="J346" s="0">
        <v>14</v>
      </c>
    </row>
    <row r="347" spans="1:10" customHeight="0">
      <c r="A347" s="0">
        <f>HYPERLINK("https://dl.dropboxusercontent.com/scl/fi/satd828ymsukrceyto5kp/108925af.jpg?rlkey=zxey9jjub8e3yzpk2qnguef4f&amp;dl=0","Click to download Image")</f>
      </c>
      <c r="B347" s="0">
        <f>HYPERLINK("https://dl.dropboxusercontent.com/scl/fi/z68anr4nv2e7t0yb7qkkm/graphic-update2022-womens.jpg?rlkey=bpnhnhn4pqgadtzdybn9odwep&amp;dl=0","Click to download SizeChart")</f>
      </c>
      <c r="C347" s="0" t="inlineStr">
        <is>
          <t>Acadia Women's Hoodie</t>
        </is>
      </c>
      <c r="D347" s="0" t="inlineStr">
        <is>
          <t>'108925</t>
        </is>
      </c>
      <c r="E347" s="0" t="inlineStr">
        <is>
          <t>KSU ACADIA:108925C-L</t>
        </is>
      </c>
      <c r="F347" s="0" t="inlineStr">
        <is>
          <t>'800108925034</t>
        </is>
      </c>
      <c r="G347" s="0" t="inlineStr">
        <is>
          <t>WOMENS</t>
        </is>
      </c>
      <c r="H347" s="0" t="inlineStr">
        <is>
          <t>L</t>
        </is>
      </c>
      <c r="I347" s="0">
        <v>39.99</v>
      </c>
      <c r="J347" s="0">
        <v>12</v>
      </c>
    </row>
    <row r="348" spans="1:10" customHeight="0">
      <c r="A348" s="0">
        <f>HYPERLINK("https://dl.dropboxusercontent.com/scl/fi/satd828ymsukrceyto5kp/108925af.jpg?rlkey=zxey9jjub8e3yzpk2qnguef4f&amp;dl=0","Click to download Image")</f>
      </c>
      <c r="B348" s="0">
        <f>HYPERLINK("https://dl.dropboxusercontent.com/scl/fi/z68anr4nv2e7t0yb7qkkm/graphic-update2022-womens.jpg?rlkey=bpnhnhn4pqgadtzdybn9odwep&amp;dl=0","Click to download SizeChart")</f>
      </c>
      <c r="C348" s="0" t="inlineStr">
        <is>
          <t>Acadia Women's Hoodie</t>
        </is>
      </c>
      <c r="D348" s="0" t="inlineStr">
        <is>
          <t>'108925</t>
        </is>
      </c>
      <c r="E348" s="0" t="inlineStr">
        <is>
          <t>KSU ACADIA:108925D-XL</t>
        </is>
      </c>
      <c r="F348" s="0" t="inlineStr">
        <is>
          <t>'800108925041</t>
        </is>
      </c>
      <c r="G348" s="0" t="inlineStr">
        <is>
          <t>WOMENS</t>
        </is>
      </c>
      <c r="H348" s="0" t="inlineStr">
        <is>
          <t>XL</t>
        </is>
      </c>
      <c r="I348" s="0">
        <v>39.99</v>
      </c>
      <c r="J348" s="0">
        <v>2</v>
      </c>
    </row>
    <row r="349" spans="1:10" customHeight="0">
      <c r="A349" s="0">
        <f>HYPERLINK("https://dl.dropboxusercontent.com/scl/fi/satd828ymsukrceyto5kp/108925af.jpg?rlkey=zxey9jjub8e3yzpk2qnguef4f&amp;dl=0","Click to download Image")</f>
      </c>
      <c r="B349" s="0">
        <f>HYPERLINK("https://dl.dropboxusercontent.com/scl/fi/z68anr4nv2e7t0yb7qkkm/graphic-update2022-womens.jpg?rlkey=bpnhnhn4pqgadtzdybn9odwep&amp;dl=0","Click to download SizeChart")</f>
      </c>
      <c r="C349" s="0" t="inlineStr">
        <is>
          <t>Acadia Women's Hoodie</t>
        </is>
      </c>
      <c r="D349" s="0" t="inlineStr">
        <is>
          <t>'108925</t>
        </is>
      </c>
      <c r="E349" s="0" t="inlineStr">
        <is>
          <t>KSU ACADIA:108925E-2XL</t>
        </is>
      </c>
      <c r="F349" s="0" t="inlineStr">
        <is>
          <t>'800108925058</t>
        </is>
      </c>
      <c r="G349" s="0" t="inlineStr">
        <is>
          <t>WOMENS</t>
        </is>
      </c>
      <c r="H349" s="0" t="inlineStr">
        <is>
          <t>2XL</t>
        </is>
      </c>
      <c r="I349" s="0">
        <v>41.99</v>
      </c>
      <c r="J349" s="0">
        <v>0</v>
      </c>
    </row>
    <row r="350" spans="1:10" customHeight="0">
      <c r="A350" s="0">
        <f>HYPERLINK("https://dl.dropboxusercontent.com/scl/fi/satd828ymsukrceyto5kp/108925af.jpg?rlkey=zxey9jjub8e3yzpk2qnguef4f&amp;dl=0","Click to download Image")</f>
      </c>
      <c r="B350" s="0">
        <f>HYPERLINK("https://dl.dropboxusercontent.com/scl/fi/z68anr4nv2e7t0yb7qkkm/graphic-update2022-womens.jpg?rlkey=bpnhnhn4pqgadtzdybn9odwep&amp;dl=0","Click to download SizeChart")</f>
      </c>
      <c r="C350" s="0" t="inlineStr">
        <is>
          <t>Acadia Women's Hoodie</t>
        </is>
      </c>
      <c r="D350" s="0" t="inlineStr">
        <is>
          <t>'108925</t>
        </is>
      </c>
      <c r="E350" s="0" t="inlineStr">
        <is>
          <t>KSU ACADIA:108925F-3XL</t>
        </is>
      </c>
      <c r="F350" s="0" t="inlineStr">
        <is>
          <t>'800108925065</t>
        </is>
      </c>
      <c r="G350" s="0" t="inlineStr">
        <is>
          <t>WOMENS</t>
        </is>
      </c>
      <c r="H350" s="0" t="inlineStr">
        <is>
          <t>3XL</t>
        </is>
      </c>
      <c r="I350" s="0">
        <v>41.99</v>
      </c>
      <c r="J350" s="0">
        <v>2</v>
      </c>
    </row>
    <row r="351" spans="1:10" customHeight="0">
      <c r="A351" s="0">
        <f>HYPERLINK("https://dl.dropboxusercontent.com/scl/fi/9wk8sk67ord38sx0vnllu/109200-af.jpg?rlkey=mkk3cw67s93u4kkd67hlk4cwb&amp;dl=0","Click to download Image")</f>
      </c>
      <c r="B351" s="0">
        <f>HYPERLINK("https://dl.dropboxusercontent.com/scl/fi/3wgada9xvslt6sth083a3/graphic-update2022-womens.jpg?rlkey=1pryfkrsjeu2tb087xgifx9q3&amp;dl=0","Click to download SizeChart")</f>
      </c>
      <c r="C351" s="0" t="inlineStr">
        <is>
          <t>Diana Women's Cold Shoulder Shirt</t>
        </is>
      </c>
      <c r="D351" s="0" t="inlineStr">
        <is>
          <t>'109200</t>
        </is>
      </c>
      <c r="E351" s="0" t="inlineStr">
        <is>
          <t>KSU DIANA:109200A-S</t>
        </is>
      </c>
      <c r="F351" s="0" t="inlineStr">
        <is>
          <t>'800109200017</t>
        </is>
      </c>
      <c r="G351" s="0" t="inlineStr">
        <is>
          <t>WOMENS</t>
        </is>
      </c>
      <c r="H351" s="0" t="inlineStr">
        <is>
          <t>S</t>
        </is>
      </c>
      <c r="I351" s="0">
        <v>42.99</v>
      </c>
      <c r="J351" s="0">
        <v>8</v>
      </c>
    </row>
    <row r="352" spans="1:10" customHeight="0">
      <c r="A352" s="0">
        <f>HYPERLINK("https://dl.dropboxusercontent.com/scl/fi/9wk8sk67ord38sx0vnllu/109200-af.jpg?rlkey=mkk3cw67s93u4kkd67hlk4cwb&amp;dl=0","Click to download Image")</f>
      </c>
      <c r="B352" s="0">
        <f>HYPERLINK("https://dl.dropboxusercontent.com/scl/fi/3wgada9xvslt6sth083a3/graphic-update2022-womens.jpg?rlkey=1pryfkrsjeu2tb087xgifx9q3&amp;dl=0","Click to download SizeChart")</f>
      </c>
      <c r="C352" s="0" t="inlineStr">
        <is>
          <t>Diana Women's Cold Shoulder Shirt</t>
        </is>
      </c>
      <c r="D352" s="0" t="inlineStr">
        <is>
          <t>'109200</t>
        </is>
      </c>
      <c r="E352" s="0" t="inlineStr">
        <is>
          <t>KSU DIANA:109200B-M</t>
        </is>
      </c>
      <c r="F352" s="0" t="inlineStr">
        <is>
          <t>'800109200024</t>
        </is>
      </c>
      <c r="G352" s="0" t="inlineStr">
        <is>
          <t>WOMENS</t>
        </is>
      </c>
      <c r="H352" s="0" t="inlineStr">
        <is>
          <t>M</t>
        </is>
      </c>
      <c r="I352" s="0">
        <v>42.99</v>
      </c>
      <c r="J352" s="0">
        <v>16</v>
      </c>
    </row>
    <row r="353" spans="1:10" customHeight="0">
      <c r="A353" s="0">
        <f>HYPERLINK("https://dl.dropboxusercontent.com/scl/fi/9wk8sk67ord38sx0vnllu/109200-af.jpg?rlkey=mkk3cw67s93u4kkd67hlk4cwb&amp;dl=0","Click to download Image")</f>
      </c>
      <c r="B353" s="0">
        <f>HYPERLINK("https://dl.dropboxusercontent.com/scl/fi/3wgada9xvslt6sth083a3/graphic-update2022-womens.jpg?rlkey=1pryfkrsjeu2tb087xgifx9q3&amp;dl=0","Click to download SizeChart")</f>
      </c>
      <c r="C353" s="0" t="inlineStr">
        <is>
          <t>Diana Women's Cold Shoulder Shirt</t>
        </is>
      </c>
      <c r="D353" s="0" t="inlineStr">
        <is>
          <t>'109200</t>
        </is>
      </c>
      <c r="E353" s="0" t="inlineStr">
        <is>
          <t>KSU DIANA:109200C-L</t>
        </is>
      </c>
      <c r="F353" s="0" t="inlineStr">
        <is>
          <t>'800109200031</t>
        </is>
      </c>
      <c r="G353" s="0" t="inlineStr">
        <is>
          <t>WOMENS</t>
        </is>
      </c>
      <c r="H353" s="0" t="inlineStr">
        <is>
          <t>L</t>
        </is>
      </c>
      <c r="I353" s="0">
        <v>42.99</v>
      </c>
      <c r="J353" s="0">
        <v>16</v>
      </c>
    </row>
    <row r="354" spans="1:10" customHeight="0">
      <c r="A354" s="0">
        <f>HYPERLINK("https://dl.dropboxusercontent.com/scl/fi/9wk8sk67ord38sx0vnllu/109200-af.jpg?rlkey=mkk3cw67s93u4kkd67hlk4cwb&amp;dl=0","Click to download Image")</f>
      </c>
      <c r="B354" s="0">
        <f>HYPERLINK("https://dl.dropboxusercontent.com/scl/fi/3wgada9xvslt6sth083a3/graphic-update2022-womens.jpg?rlkey=1pryfkrsjeu2tb087xgifx9q3&amp;dl=0","Click to download SizeChart")</f>
      </c>
      <c r="C354" s="0" t="inlineStr">
        <is>
          <t>Diana Women's Cold Shoulder Shirt</t>
        </is>
      </c>
      <c r="D354" s="0" t="inlineStr">
        <is>
          <t>'109200</t>
        </is>
      </c>
      <c r="E354" s="0" t="inlineStr">
        <is>
          <t>KSU DIANA:109200D-XL</t>
        </is>
      </c>
      <c r="F354" s="0" t="inlineStr">
        <is>
          <t>'800109200048</t>
        </is>
      </c>
      <c r="G354" s="0" t="inlineStr">
        <is>
          <t>WOMENS</t>
        </is>
      </c>
      <c r="H354" s="0" t="inlineStr">
        <is>
          <t>XL</t>
        </is>
      </c>
      <c r="I354" s="0">
        <v>42.99</v>
      </c>
      <c r="J354" s="0">
        <v>8</v>
      </c>
    </row>
    <row r="355" spans="1:10" customHeight="0">
      <c r="A355" s="0">
        <f>HYPERLINK("https://dl.dropboxusercontent.com/scl/fi/9wk8sk67ord38sx0vnllu/109200-af.jpg?rlkey=mkk3cw67s93u4kkd67hlk4cwb&amp;dl=0","Click to download Image")</f>
      </c>
      <c r="B355" s="0">
        <f>HYPERLINK("https://dl.dropboxusercontent.com/scl/fi/3wgada9xvslt6sth083a3/graphic-update2022-womens.jpg?rlkey=1pryfkrsjeu2tb087xgifx9q3&amp;dl=0","Click to download SizeChart")</f>
      </c>
      <c r="C355" s="0" t="inlineStr">
        <is>
          <t>Diana Women's Cold Shoulder Shirt</t>
        </is>
      </c>
      <c r="D355" s="0" t="inlineStr">
        <is>
          <t>'109200</t>
        </is>
      </c>
      <c r="E355" s="0" t="inlineStr">
        <is>
          <t>KSU DIANA:109200E-2XL</t>
        </is>
      </c>
      <c r="F355" s="0" t="inlineStr">
        <is>
          <t>'800109200055</t>
        </is>
      </c>
      <c r="G355" s="0" t="inlineStr">
        <is>
          <t>WOMENS</t>
        </is>
      </c>
      <c r="H355" s="0" t="inlineStr">
        <is>
          <t>2XL</t>
        </is>
      </c>
      <c r="I355" s="0">
        <v>42.99</v>
      </c>
      <c r="J355" s="0">
        <v>2</v>
      </c>
    </row>
    <row r="356" spans="1:10" customHeight="0">
      <c r="A356" s="0">
        <f>HYPERLINK("https://dl.dropboxusercontent.com/scl/fi/9wk8sk67ord38sx0vnllu/109200-af.jpg?rlkey=mkk3cw67s93u4kkd67hlk4cwb&amp;dl=0","Click to download Image")</f>
      </c>
      <c r="B356" s="0">
        <f>HYPERLINK("https://dl.dropboxusercontent.com/scl/fi/3wgada9xvslt6sth083a3/graphic-update2022-womens.jpg?rlkey=1pryfkrsjeu2tb087xgifx9q3&amp;dl=0","Click to download SizeChart")</f>
      </c>
      <c r="C356" s="0" t="inlineStr">
        <is>
          <t>Diana Women's Cold Shoulder Shirt</t>
        </is>
      </c>
      <c r="D356" s="0" t="inlineStr">
        <is>
          <t>'109200</t>
        </is>
      </c>
      <c r="E356" s="0" t="inlineStr">
        <is>
          <t>KSU DIANA:109200F-3XL</t>
        </is>
      </c>
      <c r="F356" s="0" t="inlineStr">
        <is>
          <t>'800109200062</t>
        </is>
      </c>
      <c r="G356" s="0" t="inlineStr">
        <is>
          <t>WOMENS</t>
        </is>
      </c>
      <c r="H356" s="0" t="inlineStr">
        <is>
          <t>3XL</t>
        </is>
      </c>
      <c r="I356" s="0">
        <v>42.99</v>
      </c>
      <c r="J356" s="0">
        <v>2</v>
      </c>
    </row>
    <row r="357" spans="1:10" customHeight="0">
      <c r="A357" s="0">
        <f>HYPERLINK("https://dl.dropboxusercontent.com/scl/fi/5kbrn2w3rw3j8h7bsx3z2/premium-bundle5.jpg?rlkey=3bqpjeyipxcoiccq9s58uccqa&amp;dl=0","Click to download Image")</f>
      </c>
      <c r="C357" s="0" t="inlineStr">
        <is>
          <t>Premium Assorted Headwear Bundle</t>
        </is>
      </c>
      <c r="E357" s="0" t="inlineStr">
        <is>
          <t>KSUPCAP</t>
        </is>
      </c>
      <c r="F357" s="0" t="inlineStr">
        <is>
          <t>'000000000000</t>
        </is>
      </c>
      <c r="I357" s="0">
        <v>2998</v>
      </c>
      <c r="J357" s="0">
        <v>0</v>
      </c>
    </row>
    <row r="358" spans="1:10" customHeight="0">
      <c r="A358" s="0">
        <f>HYPERLINK("https://dl.dropboxusercontent.com/scl/fi/8npee3966m0v40k36u3nw/ksu-af.jpg?rlkey=poywlo76i2ln3nut1dqugavh9&amp;dl=0","Click to download Image")</f>
      </c>
      <c r="B358" s="0">
        <f>HYPERLINK("https://dl.dropboxusercontent.com/scl/fi/chyowe2tvkwgvca37dasu/trisha-tn.jpg?rlkey=ea40qr6p2sw4oir47aoe9t9fb&amp;dl=0","Click to download SizeChart")</f>
      </c>
      <c r="C358" s="0" t="inlineStr">
        <is>
          <t>Trisha Womens Golf Polo</t>
        </is>
      </c>
      <c r="D358" s="0" t="inlineStr">
        <is>
          <t>'113960</t>
        </is>
      </c>
      <c r="E358" s="0" t="inlineStr">
        <is>
          <t>KSU TRISHA W PURPLE:113960A-S</t>
        </is>
      </c>
      <c r="F358" s="0" t="inlineStr">
        <is>
          <t>'805113960049</t>
        </is>
      </c>
      <c r="G358" s="0" t="inlineStr">
        <is>
          <t>WOMENS</t>
        </is>
      </c>
      <c r="H358" s="0" t="inlineStr">
        <is>
          <t>S</t>
        </is>
      </c>
      <c r="I358" s="0">
        <v>40.98</v>
      </c>
      <c r="J358" s="0">
        <v>6</v>
      </c>
    </row>
    <row r="359" spans="1:10" customHeight="0">
      <c r="A359" s="0">
        <f>HYPERLINK("https://dl.dropboxusercontent.com/scl/fi/8npee3966m0v40k36u3nw/ksu-af.jpg?rlkey=poywlo76i2ln3nut1dqugavh9&amp;dl=0","Click to download Image")</f>
      </c>
      <c r="B359" s="0">
        <f>HYPERLINK("https://dl.dropboxusercontent.com/scl/fi/chyowe2tvkwgvca37dasu/trisha-tn.jpg?rlkey=ea40qr6p2sw4oir47aoe9t9fb&amp;dl=0","Click to download SizeChart")</f>
      </c>
      <c r="C359" s="0" t="inlineStr">
        <is>
          <t>Trisha Womens Golf Polo</t>
        </is>
      </c>
      <c r="D359" s="0" t="inlineStr">
        <is>
          <t>'113960</t>
        </is>
      </c>
      <c r="E359" s="0" t="inlineStr">
        <is>
          <t>KSU TRISHA W PURPLE:113960B-M</t>
        </is>
      </c>
      <c r="F359" s="0" t="inlineStr">
        <is>
          <t>'805113960056</t>
        </is>
      </c>
      <c r="G359" s="0" t="inlineStr">
        <is>
          <t>WOMENS</t>
        </is>
      </c>
      <c r="H359" s="0" t="inlineStr">
        <is>
          <t>M</t>
        </is>
      </c>
      <c r="I359" s="0">
        <v>40.98</v>
      </c>
      <c r="J359" s="0">
        <v>11</v>
      </c>
    </row>
    <row r="360" spans="1:10" customHeight="0">
      <c r="A360" s="0">
        <f>HYPERLINK("https://dl.dropboxusercontent.com/scl/fi/8npee3966m0v40k36u3nw/ksu-af.jpg?rlkey=poywlo76i2ln3nut1dqugavh9&amp;dl=0","Click to download Image")</f>
      </c>
      <c r="B360" s="0">
        <f>HYPERLINK("https://dl.dropboxusercontent.com/scl/fi/chyowe2tvkwgvca37dasu/trisha-tn.jpg?rlkey=ea40qr6p2sw4oir47aoe9t9fb&amp;dl=0","Click to download SizeChart")</f>
      </c>
      <c r="C360" s="0" t="inlineStr">
        <is>
          <t>Trisha Womens Golf Polo</t>
        </is>
      </c>
      <c r="D360" s="0" t="inlineStr">
        <is>
          <t>'113960</t>
        </is>
      </c>
      <c r="E360" s="0" t="inlineStr">
        <is>
          <t>KSU TRISHA W PURPLE:113960C-L</t>
        </is>
      </c>
      <c r="F360" s="0" t="inlineStr">
        <is>
          <t>'805113960063</t>
        </is>
      </c>
      <c r="G360" s="0" t="inlineStr">
        <is>
          <t>WOMENS</t>
        </is>
      </c>
      <c r="H360" s="0" t="inlineStr">
        <is>
          <t>L</t>
        </is>
      </c>
      <c r="I360" s="0">
        <v>40.98</v>
      </c>
      <c r="J360" s="0">
        <v>15</v>
      </c>
    </row>
    <row r="361" spans="1:10" customHeight="0">
      <c r="A361" s="0">
        <f>HYPERLINK("https://dl.dropboxusercontent.com/scl/fi/8npee3966m0v40k36u3nw/ksu-af.jpg?rlkey=poywlo76i2ln3nut1dqugavh9&amp;dl=0","Click to download Image")</f>
      </c>
      <c r="B361" s="0">
        <f>HYPERLINK("https://dl.dropboxusercontent.com/scl/fi/chyowe2tvkwgvca37dasu/trisha-tn.jpg?rlkey=ea40qr6p2sw4oir47aoe9t9fb&amp;dl=0","Click to download SizeChart")</f>
      </c>
      <c r="C361" s="0" t="inlineStr">
        <is>
          <t>Trisha Womens Golf Polo</t>
        </is>
      </c>
      <c r="D361" s="0" t="inlineStr">
        <is>
          <t>'113960</t>
        </is>
      </c>
      <c r="E361" s="0" t="inlineStr">
        <is>
          <t>KSU TRISHA W PURPLE:113960D-XL</t>
        </is>
      </c>
      <c r="F361" s="0" t="inlineStr">
        <is>
          <t>'805113960070</t>
        </is>
      </c>
      <c r="G361" s="0" t="inlineStr">
        <is>
          <t>WOMENS</t>
        </is>
      </c>
      <c r="H361" s="0" t="inlineStr">
        <is>
          <t>XL</t>
        </is>
      </c>
      <c r="I361" s="0">
        <v>40.98</v>
      </c>
      <c r="J361" s="0">
        <v>8</v>
      </c>
    </row>
    <row r="362" spans="1:10" customHeight="0">
      <c r="A362" s="0">
        <f>HYPERLINK("https://dl.dropboxusercontent.com/scl/fi/8npee3966m0v40k36u3nw/ksu-af.jpg?rlkey=poywlo76i2ln3nut1dqugavh9&amp;dl=0","Click to download Image")</f>
      </c>
      <c r="B362" s="0">
        <f>HYPERLINK("https://dl.dropboxusercontent.com/scl/fi/chyowe2tvkwgvca37dasu/trisha-tn.jpg?rlkey=ea40qr6p2sw4oir47aoe9t9fb&amp;dl=0","Click to download SizeChart")</f>
      </c>
      <c r="C362" s="0" t="inlineStr">
        <is>
          <t>Trisha Womens Golf Polo</t>
        </is>
      </c>
      <c r="D362" s="0" t="inlineStr">
        <is>
          <t>'113960</t>
        </is>
      </c>
      <c r="E362" s="0" t="inlineStr">
        <is>
          <t>KSU TRISHA W PURPLE:113960E-2XL</t>
        </is>
      </c>
      <c r="F362" s="0" t="inlineStr">
        <is>
          <t>'805113960087</t>
        </is>
      </c>
      <c r="G362" s="0" t="inlineStr">
        <is>
          <t>WOMENS</t>
        </is>
      </c>
      <c r="H362" s="0" t="inlineStr">
        <is>
          <t>2XL</t>
        </is>
      </c>
      <c r="I362" s="0">
        <v>42.98</v>
      </c>
      <c r="J362" s="0">
        <v>1</v>
      </c>
    </row>
    <row r="363" spans="1:10" customHeight="0">
      <c r="A363" s="0">
        <f>HYPERLINK("https://dl.dropboxusercontent.com/scl/fi/8npee3966m0v40k36u3nw/ksu-af.jpg?rlkey=poywlo76i2ln3nut1dqugavh9&amp;dl=0","Click to download Image")</f>
      </c>
      <c r="B363" s="0">
        <f>HYPERLINK("https://dl.dropboxusercontent.com/scl/fi/chyowe2tvkwgvca37dasu/trisha-tn.jpg?rlkey=ea40qr6p2sw4oir47aoe9t9fb&amp;dl=0","Click to download SizeChart")</f>
      </c>
      <c r="C363" s="0" t="inlineStr">
        <is>
          <t>Trisha Womens Golf Polo</t>
        </is>
      </c>
      <c r="D363" s="0" t="inlineStr">
        <is>
          <t>'113960</t>
        </is>
      </c>
      <c r="E363" s="0" t="inlineStr">
        <is>
          <t>KSU TRISHA W PURPLE:113960F-3XL</t>
        </is>
      </c>
      <c r="F363" s="0" t="inlineStr">
        <is>
          <t>'805113960094</t>
        </is>
      </c>
      <c r="G363" s="0" t="inlineStr">
        <is>
          <t>WOMENS</t>
        </is>
      </c>
      <c r="H363" s="0" t="inlineStr">
        <is>
          <t>3XL</t>
        </is>
      </c>
      <c r="I363" s="0">
        <v>42.98</v>
      </c>
      <c r="J363" s="0">
        <v>0</v>
      </c>
    </row>
    <row r="364" spans="1:10" customHeight="0">
      <c r="A364" s="0">
        <f>HYPERLINK("https://dl.dropboxusercontent.com/scl/fi/8npee3966m0v40k36u3nw/ksu-af.jpg?rlkey=poywlo76i2ln3nut1dqugavh9&amp;dl=0","Click to download Image")</f>
      </c>
      <c r="B364" s="0">
        <f>HYPERLINK("https://dl.dropboxusercontent.com/scl/fi/chyowe2tvkwgvca37dasu/trisha-tn.jpg?rlkey=ea40qr6p2sw4oir47aoe9t9fb&amp;dl=0","Click to download SizeChart")</f>
      </c>
      <c r="C364" s="0" t="inlineStr">
        <is>
          <t>Trisha Womens Golf Polo</t>
        </is>
      </c>
      <c r="D364" s="0" t="inlineStr">
        <is>
          <t>'113960</t>
        </is>
      </c>
      <c r="E364" s="0" t="inlineStr">
        <is>
          <t>KSU TRISHA W PURPLE 12 PACK:113960Z-12PK</t>
        </is>
      </c>
      <c r="F364" s="0" t="inlineStr">
        <is>
          <t>'805113960995</t>
        </is>
      </c>
      <c r="G364" s="0" t="inlineStr">
        <is>
          <t>WOMENS</t>
        </is>
      </c>
      <c r="H364" s="0" t="inlineStr">
        <is>
          <t>12 PACK</t>
        </is>
      </c>
      <c r="I364" s="0">
        <v>473.76</v>
      </c>
      <c r="J364" s="0">
        <v>0</v>
      </c>
    </row>
    <row r="365" spans="1:10" customHeight="0">
      <c r="A365" s="0">
        <f>HYPERLINK("https://dl.dropboxusercontent.com/scl/fi/incndzgxk51t2fp8mmih4/108940-f.jpg?rlkey=m8t4nvrfzemn55xr9lle2623t&amp;dl=0","Click to download Image")</f>
      </c>
      <c r="B365" s="0">
        <f>HYPERLINK("https://dl.dropboxusercontent.com/scl/fi/f3eni9qi47npz3wkojbzz/womens-t-shirt-size-chartsmarilynn-bamboo.jpg?rlkey=rlvz88foftdymj3z8rxip95p0&amp;dl=0","Click to download SizeChart")</f>
      </c>
      <c r="C365" s="0" t="inlineStr">
        <is>
          <t>Marilynn Women's Bamboo T-Shirt</t>
        </is>
      </c>
      <c r="D365" s="0" t="inlineStr">
        <is>
          <t>'108940</t>
        </is>
      </c>
      <c r="E365" s="0" t="inlineStr">
        <is>
          <t>KSU MARILYNN:108940A-S</t>
        </is>
      </c>
      <c r="F365" s="0" t="inlineStr">
        <is>
          <t>'800108940013</t>
        </is>
      </c>
      <c r="G365" s="0" t="inlineStr">
        <is>
          <t>WOMENS</t>
        </is>
      </c>
      <c r="H365" s="0" t="inlineStr">
        <is>
          <t>S</t>
        </is>
      </c>
      <c r="I365" s="0">
        <v>29.99</v>
      </c>
      <c r="J365" s="0">
        <v>8</v>
      </c>
    </row>
    <row r="366" spans="1:10" customHeight="0">
      <c r="A366" s="0">
        <f>HYPERLINK("https://dl.dropboxusercontent.com/scl/fi/incndzgxk51t2fp8mmih4/108940-f.jpg?rlkey=m8t4nvrfzemn55xr9lle2623t&amp;dl=0","Click to download Image")</f>
      </c>
      <c r="B366" s="0">
        <f>HYPERLINK("https://dl.dropboxusercontent.com/scl/fi/f3eni9qi47npz3wkojbzz/womens-t-shirt-size-chartsmarilynn-bamboo.jpg?rlkey=rlvz88foftdymj3z8rxip95p0&amp;dl=0","Click to download SizeChart")</f>
      </c>
      <c r="C366" s="0" t="inlineStr">
        <is>
          <t>Marilynn Women's Bamboo T-Shirt</t>
        </is>
      </c>
      <c r="D366" s="0" t="inlineStr">
        <is>
          <t>'108940</t>
        </is>
      </c>
      <c r="E366" s="0" t="inlineStr">
        <is>
          <t>KSU MARILYNN:108940B-M</t>
        </is>
      </c>
      <c r="F366" s="0" t="inlineStr">
        <is>
          <t>'800108940020</t>
        </is>
      </c>
      <c r="G366" s="0" t="inlineStr">
        <is>
          <t>WOMENS</t>
        </is>
      </c>
      <c r="H366" s="0" t="inlineStr">
        <is>
          <t>M</t>
        </is>
      </c>
      <c r="I366" s="0">
        <v>29.99</v>
      </c>
      <c r="J366" s="0">
        <v>16</v>
      </c>
    </row>
    <row r="367" spans="1:10" customHeight="0">
      <c r="A367" s="0">
        <f>HYPERLINK("https://dl.dropboxusercontent.com/scl/fi/incndzgxk51t2fp8mmih4/108940-f.jpg?rlkey=m8t4nvrfzemn55xr9lle2623t&amp;dl=0","Click to download Image")</f>
      </c>
      <c r="B367" s="0">
        <f>HYPERLINK("https://dl.dropboxusercontent.com/scl/fi/f3eni9qi47npz3wkojbzz/womens-t-shirt-size-chartsmarilynn-bamboo.jpg?rlkey=rlvz88foftdymj3z8rxip95p0&amp;dl=0","Click to download SizeChart")</f>
      </c>
      <c r="C367" s="0" t="inlineStr">
        <is>
          <t>Marilynn Women's Bamboo T-Shirt</t>
        </is>
      </c>
      <c r="D367" s="0" t="inlineStr">
        <is>
          <t>'108940</t>
        </is>
      </c>
      <c r="E367" s="0" t="inlineStr">
        <is>
          <t>KSU MARILYNN:108940C-L</t>
        </is>
      </c>
      <c r="F367" s="0" t="inlineStr">
        <is>
          <t>'800108940037</t>
        </is>
      </c>
      <c r="G367" s="0" t="inlineStr">
        <is>
          <t>WOMENS</t>
        </is>
      </c>
      <c r="H367" s="0" t="inlineStr">
        <is>
          <t>L</t>
        </is>
      </c>
      <c r="I367" s="0">
        <v>29.99</v>
      </c>
      <c r="J367" s="0">
        <v>16</v>
      </c>
    </row>
    <row r="368" spans="1:10" customHeight="0">
      <c r="A368" s="0">
        <f>HYPERLINK("https://dl.dropboxusercontent.com/scl/fi/incndzgxk51t2fp8mmih4/108940-f.jpg?rlkey=m8t4nvrfzemn55xr9lle2623t&amp;dl=0","Click to download Image")</f>
      </c>
      <c r="B368" s="0">
        <f>HYPERLINK("https://dl.dropboxusercontent.com/scl/fi/f3eni9qi47npz3wkojbzz/womens-t-shirt-size-chartsmarilynn-bamboo.jpg?rlkey=rlvz88foftdymj3z8rxip95p0&amp;dl=0","Click to download SizeChart")</f>
      </c>
      <c r="C368" s="0" t="inlineStr">
        <is>
          <t>Marilynn Women's Bamboo T-Shirt</t>
        </is>
      </c>
      <c r="D368" s="0" t="inlineStr">
        <is>
          <t>'108940</t>
        </is>
      </c>
      <c r="E368" s="0" t="inlineStr">
        <is>
          <t>KSU MARILYNN:108940D-XL</t>
        </is>
      </c>
      <c r="F368" s="0" t="inlineStr">
        <is>
          <t>'800108940044</t>
        </is>
      </c>
      <c r="G368" s="0" t="inlineStr">
        <is>
          <t>WOMENS</t>
        </is>
      </c>
      <c r="H368" s="0" t="inlineStr">
        <is>
          <t>XL</t>
        </is>
      </c>
      <c r="I368" s="0">
        <v>29.99</v>
      </c>
      <c r="J368" s="0">
        <v>8</v>
      </c>
    </row>
    <row r="369" spans="1:10" customHeight="0">
      <c r="A369" s="0">
        <f>HYPERLINK("https://dl.dropboxusercontent.com/scl/fi/incndzgxk51t2fp8mmih4/108940-f.jpg?rlkey=m8t4nvrfzemn55xr9lle2623t&amp;dl=0","Click to download Image")</f>
      </c>
      <c r="B369" s="0">
        <f>HYPERLINK("https://dl.dropboxusercontent.com/scl/fi/f3eni9qi47npz3wkojbzz/womens-t-shirt-size-chartsmarilynn-bamboo.jpg?rlkey=rlvz88foftdymj3z8rxip95p0&amp;dl=0","Click to download SizeChart")</f>
      </c>
      <c r="C369" s="0" t="inlineStr">
        <is>
          <t>Marilynn Women's Bamboo T-Shirt</t>
        </is>
      </c>
      <c r="D369" s="0" t="inlineStr">
        <is>
          <t>'108940</t>
        </is>
      </c>
      <c r="E369" s="0" t="inlineStr">
        <is>
          <t>KSU MARILYNN:108940E-2XL</t>
        </is>
      </c>
      <c r="F369" s="0" t="inlineStr">
        <is>
          <t>'800108940051</t>
        </is>
      </c>
      <c r="G369" s="0" t="inlineStr">
        <is>
          <t>WOMENS</t>
        </is>
      </c>
      <c r="H369" s="0" t="inlineStr">
        <is>
          <t>2XL</t>
        </is>
      </c>
      <c r="I369" s="0">
        <v>31.99</v>
      </c>
      <c r="J369" s="0">
        <v>1</v>
      </c>
    </row>
    <row r="370" spans="1:10" customHeight="0">
      <c r="A370" s="0">
        <f>HYPERLINK("https://dl.dropboxusercontent.com/scl/fi/incndzgxk51t2fp8mmih4/108940-f.jpg?rlkey=m8t4nvrfzemn55xr9lle2623t&amp;dl=0","Click to download Image")</f>
      </c>
      <c r="B370" s="0">
        <f>HYPERLINK("https://dl.dropboxusercontent.com/scl/fi/f3eni9qi47npz3wkojbzz/womens-t-shirt-size-chartsmarilynn-bamboo.jpg?rlkey=rlvz88foftdymj3z8rxip95p0&amp;dl=0","Click to download SizeChart")</f>
      </c>
      <c r="C370" s="0" t="inlineStr">
        <is>
          <t>Marilynn Women's Bamboo T-Shirt</t>
        </is>
      </c>
      <c r="D370" s="0" t="inlineStr">
        <is>
          <t>'108940</t>
        </is>
      </c>
      <c r="E370" s="0" t="inlineStr">
        <is>
          <t>KSU MARILYNN:108940F-3XL</t>
        </is>
      </c>
      <c r="F370" s="0" t="inlineStr">
        <is>
          <t>'800108940068</t>
        </is>
      </c>
      <c r="G370" s="0" t="inlineStr">
        <is>
          <t>WOMENS</t>
        </is>
      </c>
      <c r="H370" s="0" t="inlineStr">
        <is>
          <t>3XL</t>
        </is>
      </c>
      <c r="I370" s="0">
        <v>31.99</v>
      </c>
      <c r="J370" s="0">
        <v>1</v>
      </c>
    </row>
    <row r="371" spans="1:10" customHeight="0">
      <c r="A371" s="0">
        <f>HYPERLINK("https://dl.dropboxusercontent.com/scl/fi/kt1mqsmi7duggqh93b8wn/113969-af.jpg?rlkey=aua60l3v4zmobl9z9xh9bu3u8&amp;dl=0","Click to download Image")</f>
      </c>
      <c r="B371" s="0">
        <f>HYPERLINK("https://dl.dropboxusercontent.com/scl/fi/scrsbg68nex4oavqa9lud/mens-polo-size-chartsbrent.jpg?rlkey=rrmaqcvz1qokdp3n7krx6rxwh&amp;dl=0","Click to download SizeChart")</f>
      </c>
      <c r="C371" s="0" t="inlineStr">
        <is>
          <t>Quinton Men's Golf Polo</t>
        </is>
      </c>
      <c r="D371" s="0" t="inlineStr">
        <is>
          <t>'113969</t>
        </is>
      </c>
      <c r="E371" s="0" t="inlineStr">
        <is>
          <t>KSU QUINTON M WHITE:113969A-S</t>
        </is>
      </c>
      <c r="F371" s="0" t="inlineStr">
        <is>
          <t>'805113969042</t>
        </is>
      </c>
      <c r="G371" s="0" t="inlineStr">
        <is>
          <t>MENS</t>
        </is>
      </c>
      <c r="H371" s="0" t="inlineStr">
        <is>
          <t>S</t>
        </is>
      </c>
      <c r="I371" s="0">
        <v>40.99</v>
      </c>
      <c r="J371" s="0">
        <v>6</v>
      </c>
    </row>
    <row r="372" spans="1:10" customHeight="0">
      <c r="A372" s="0">
        <f>HYPERLINK("https://dl.dropboxusercontent.com/scl/fi/kt1mqsmi7duggqh93b8wn/113969-af.jpg?rlkey=aua60l3v4zmobl9z9xh9bu3u8&amp;dl=0","Click to download Image")</f>
      </c>
      <c r="B372" s="0">
        <f>HYPERLINK("https://dl.dropboxusercontent.com/scl/fi/scrsbg68nex4oavqa9lud/mens-polo-size-chartsbrent.jpg?rlkey=rrmaqcvz1qokdp3n7krx6rxwh&amp;dl=0","Click to download SizeChart")</f>
      </c>
      <c r="C372" s="0" t="inlineStr">
        <is>
          <t>Quinton Men's Golf Polo</t>
        </is>
      </c>
      <c r="D372" s="0" t="inlineStr">
        <is>
          <t>'113969</t>
        </is>
      </c>
      <c r="E372" s="0" t="inlineStr">
        <is>
          <t>KSU QUINTON M WHITE:113969B-M</t>
        </is>
      </c>
      <c r="F372" s="0" t="inlineStr">
        <is>
          <t>'805113969059</t>
        </is>
      </c>
      <c r="G372" s="0" t="inlineStr">
        <is>
          <t>MENS</t>
        </is>
      </c>
      <c r="H372" s="0" t="inlineStr">
        <is>
          <t>M</t>
        </is>
      </c>
      <c r="I372" s="0">
        <v>40.99</v>
      </c>
      <c r="J372" s="0">
        <v>11</v>
      </c>
    </row>
    <row r="373" spans="1:10" customHeight="0">
      <c r="A373" s="0">
        <f>HYPERLINK("https://dl.dropboxusercontent.com/scl/fi/kt1mqsmi7duggqh93b8wn/113969-af.jpg?rlkey=aua60l3v4zmobl9z9xh9bu3u8&amp;dl=0","Click to download Image")</f>
      </c>
      <c r="B373" s="0">
        <f>HYPERLINK("https://dl.dropboxusercontent.com/scl/fi/scrsbg68nex4oavqa9lud/mens-polo-size-chartsbrent.jpg?rlkey=rrmaqcvz1qokdp3n7krx6rxwh&amp;dl=0","Click to download SizeChart")</f>
      </c>
      <c r="C373" s="0" t="inlineStr">
        <is>
          <t>Quinton Men's Golf Polo</t>
        </is>
      </c>
      <c r="D373" s="0" t="inlineStr">
        <is>
          <t>'113969</t>
        </is>
      </c>
      <c r="E373" s="0" t="inlineStr">
        <is>
          <t>KSU QUINTON M WHITE:113969C-L</t>
        </is>
      </c>
      <c r="F373" s="0" t="inlineStr">
        <is>
          <t>'805113969066</t>
        </is>
      </c>
      <c r="G373" s="0" t="inlineStr">
        <is>
          <t>MENS</t>
        </is>
      </c>
      <c r="H373" s="0" t="inlineStr">
        <is>
          <t>L</t>
        </is>
      </c>
      <c r="I373" s="0">
        <v>40.99</v>
      </c>
      <c r="J373" s="0">
        <v>6</v>
      </c>
    </row>
    <row r="374" spans="1:10" customHeight="0">
      <c r="A374" s="0">
        <f>HYPERLINK("https://dl.dropboxusercontent.com/scl/fi/kt1mqsmi7duggqh93b8wn/113969-af.jpg?rlkey=aua60l3v4zmobl9z9xh9bu3u8&amp;dl=0","Click to download Image")</f>
      </c>
      <c r="B374" s="0">
        <f>HYPERLINK("https://dl.dropboxusercontent.com/scl/fi/scrsbg68nex4oavqa9lud/mens-polo-size-chartsbrent.jpg?rlkey=rrmaqcvz1qokdp3n7krx6rxwh&amp;dl=0","Click to download SizeChart")</f>
      </c>
      <c r="C374" s="0" t="inlineStr">
        <is>
          <t>Quinton Men's Golf Polo</t>
        </is>
      </c>
      <c r="D374" s="0" t="inlineStr">
        <is>
          <t>'113969</t>
        </is>
      </c>
      <c r="E374" s="0" t="inlineStr">
        <is>
          <t>KSU QUINTON M WHITE:113969D-XL</t>
        </is>
      </c>
      <c r="F374" s="0" t="inlineStr">
        <is>
          <t>'805113969073</t>
        </is>
      </c>
      <c r="G374" s="0" t="inlineStr">
        <is>
          <t>MENS</t>
        </is>
      </c>
      <c r="H374" s="0" t="inlineStr">
        <is>
          <t>XL</t>
        </is>
      </c>
      <c r="I374" s="0">
        <v>40.99</v>
      </c>
      <c r="J374" s="0">
        <v>11</v>
      </c>
    </row>
    <row r="375" spans="1:10" customHeight="0">
      <c r="A375" s="0">
        <f>HYPERLINK("https://dl.dropboxusercontent.com/scl/fi/kt1mqsmi7duggqh93b8wn/113969-af.jpg?rlkey=aua60l3v4zmobl9z9xh9bu3u8&amp;dl=0","Click to download Image")</f>
      </c>
      <c r="B375" s="0">
        <f>HYPERLINK("https://dl.dropboxusercontent.com/scl/fi/scrsbg68nex4oavqa9lud/mens-polo-size-chartsbrent.jpg?rlkey=rrmaqcvz1qokdp3n7krx6rxwh&amp;dl=0","Click to download SizeChart")</f>
      </c>
      <c r="C375" s="0" t="inlineStr">
        <is>
          <t>Quinton Men's Golf Polo</t>
        </is>
      </c>
      <c r="D375" s="0" t="inlineStr">
        <is>
          <t>'113969</t>
        </is>
      </c>
      <c r="E375" s="0" t="inlineStr">
        <is>
          <t>KSU QUINTON M WHITE:113969E-2XL</t>
        </is>
      </c>
      <c r="F375" s="0" t="inlineStr">
        <is>
          <t>'805113969080</t>
        </is>
      </c>
      <c r="G375" s="0" t="inlineStr">
        <is>
          <t>MENS</t>
        </is>
      </c>
      <c r="H375" s="0" t="inlineStr">
        <is>
          <t>2XL</t>
        </is>
      </c>
      <c r="I375" s="0">
        <v>40.99</v>
      </c>
      <c r="J375" s="0">
        <v>9</v>
      </c>
    </row>
    <row r="376" spans="1:10" customHeight="0">
      <c r="A376" s="0">
        <f>HYPERLINK("https://dl.dropboxusercontent.com/scl/fi/kt1mqsmi7duggqh93b8wn/113969-af.jpg?rlkey=aua60l3v4zmobl9z9xh9bu3u8&amp;dl=0","Click to download Image")</f>
      </c>
      <c r="B376" s="0">
        <f>HYPERLINK("https://dl.dropboxusercontent.com/scl/fi/scrsbg68nex4oavqa9lud/mens-polo-size-chartsbrent.jpg?rlkey=rrmaqcvz1qokdp3n7krx6rxwh&amp;dl=0","Click to download SizeChart")</f>
      </c>
      <c r="C376" s="0" t="inlineStr">
        <is>
          <t>Quinton Men's Golf Polo</t>
        </is>
      </c>
      <c r="D376" s="0" t="inlineStr">
        <is>
          <t>'113969</t>
        </is>
      </c>
      <c r="E376" s="0" t="inlineStr">
        <is>
          <t>KSU QUINTON M WHITE:113969F-3XL</t>
        </is>
      </c>
      <c r="F376" s="0" t="inlineStr">
        <is>
          <t>'805113969097</t>
        </is>
      </c>
      <c r="G376" s="0" t="inlineStr">
        <is>
          <t>MENS</t>
        </is>
      </c>
      <c r="H376" s="0" t="inlineStr">
        <is>
          <t>3XL</t>
        </is>
      </c>
      <c r="I376" s="0">
        <v>40.99</v>
      </c>
      <c r="J376" s="0">
        <v>6</v>
      </c>
    </row>
    <row r="377" spans="1:10" customHeight="0">
      <c r="A377" s="0">
        <f>HYPERLINK("https://dl.dropboxusercontent.com/scl/fi/kt1mqsmi7duggqh93b8wn/113969-af.jpg?rlkey=aua60l3v4zmobl9z9xh9bu3u8&amp;dl=0","Click to download Image")</f>
      </c>
      <c r="B377" s="0">
        <f>HYPERLINK("https://dl.dropboxusercontent.com/scl/fi/scrsbg68nex4oavqa9lud/mens-polo-size-chartsbrent.jpg?rlkey=rrmaqcvz1qokdp3n7krx6rxwh&amp;dl=0","Click to download SizeChart")</f>
      </c>
      <c r="C377" s="0" t="inlineStr">
        <is>
          <t>Quinton Men's Golf Polo</t>
        </is>
      </c>
      <c r="D377" s="0" t="inlineStr">
        <is>
          <t>'113969</t>
        </is>
      </c>
      <c r="E377" s="0" t="inlineStr">
        <is>
          <t>KSU QUINTON M WHITE 12 PACK:113969Z-12PK</t>
        </is>
      </c>
      <c r="F377" s="0" t="inlineStr">
        <is>
          <t>'805113969998</t>
        </is>
      </c>
      <c r="G377" s="0" t="inlineStr">
        <is>
          <t>MENS</t>
        </is>
      </c>
      <c r="H377" s="0" t="inlineStr">
        <is>
          <t>12 PACK</t>
        </is>
      </c>
      <c r="I377" s="0">
        <v>473.76</v>
      </c>
      <c r="J377" s="0">
        <v>0</v>
      </c>
    </row>
    <row r="378" spans="1:10" customHeight="0">
      <c r="A378" s="0">
        <f>HYPERLINK("https://dl.dropboxusercontent.com/scl/fi/9x0zxbeibo1l86ztxblgi/109006af.jpg?rlkey=5bvfiy5abvscpare92b483ole&amp;dl=0","Click to download Image")</f>
      </c>
      <c r="B378" s="0">
        <f>HYPERLINK("https://dl.dropboxusercontent.com/scl/fi/u6nonjo40mj2yklcxsrs7/womens-hoodie-and-sweatshirt-size-chartsraven.jpg?rlkey=3kj1bg0tvsdwet03cqzpt9l3k&amp;dl=0","Click to download SizeChart")</f>
      </c>
      <c r="C378" s="0" t="inlineStr">
        <is>
          <t>Raven Women's Sherpa Hoodie</t>
        </is>
      </c>
      <c r="D378" s="0" t="inlineStr">
        <is>
          <t>'109006</t>
        </is>
      </c>
      <c r="E378" s="0" t="inlineStr">
        <is>
          <t>KSU RAVEN:109006A-S</t>
        </is>
      </c>
      <c r="F378" s="0" t="inlineStr">
        <is>
          <t>'800109006015</t>
        </is>
      </c>
      <c r="G378" s="0" t="inlineStr">
        <is>
          <t>WOMENS</t>
        </is>
      </c>
      <c r="H378" s="0" t="inlineStr">
        <is>
          <t>S</t>
        </is>
      </c>
      <c r="I378" s="0">
        <v>59.99</v>
      </c>
      <c r="J378" s="0">
        <v>12</v>
      </c>
    </row>
    <row r="379" spans="1:10" customHeight="0">
      <c r="A379" s="0">
        <f>HYPERLINK("https://dl.dropboxusercontent.com/scl/fi/9x0zxbeibo1l86ztxblgi/109006af.jpg?rlkey=5bvfiy5abvscpare92b483ole&amp;dl=0","Click to download Image")</f>
      </c>
      <c r="B379" s="0">
        <f>HYPERLINK("https://dl.dropboxusercontent.com/scl/fi/u6nonjo40mj2yklcxsrs7/womens-hoodie-and-sweatshirt-size-chartsraven.jpg?rlkey=3kj1bg0tvsdwet03cqzpt9l3k&amp;dl=0","Click to download SizeChart")</f>
      </c>
      <c r="C379" s="0" t="inlineStr">
        <is>
          <t>Raven Women's Sherpa Hoodie</t>
        </is>
      </c>
      <c r="D379" s="0" t="inlineStr">
        <is>
          <t>'109006</t>
        </is>
      </c>
      <c r="E379" s="0" t="inlineStr">
        <is>
          <t>KSU RAVEN:109006B-M</t>
        </is>
      </c>
      <c r="F379" s="0" t="inlineStr">
        <is>
          <t>'800109006022</t>
        </is>
      </c>
      <c r="G379" s="0" t="inlineStr">
        <is>
          <t>WOMENS</t>
        </is>
      </c>
      <c r="H379" s="0" t="inlineStr">
        <is>
          <t>M</t>
        </is>
      </c>
      <c r="I379" s="0">
        <v>59.99</v>
      </c>
      <c r="J379" s="0">
        <v>25</v>
      </c>
    </row>
    <row r="380" spans="1:10" customHeight="0">
      <c r="A380" s="0">
        <f>HYPERLINK("https://dl.dropboxusercontent.com/scl/fi/9x0zxbeibo1l86ztxblgi/109006af.jpg?rlkey=5bvfiy5abvscpare92b483ole&amp;dl=0","Click to download Image")</f>
      </c>
      <c r="B380" s="0">
        <f>HYPERLINK("https://dl.dropboxusercontent.com/scl/fi/u6nonjo40mj2yklcxsrs7/womens-hoodie-and-sweatshirt-size-chartsraven.jpg?rlkey=3kj1bg0tvsdwet03cqzpt9l3k&amp;dl=0","Click to download SizeChart")</f>
      </c>
      <c r="C380" s="0" t="inlineStr">
        <is>
          <t>Raven Women's Sherpa Hoodie</t>
        </is>
      </c>
      <c r="D380" s="0" t="inlineStr">
        <is>
          <t>'109006</t>
        </is>
      </c>
      <c r="E380" s="0" t="inlineStr">
        <is>
          <t>KSU RAVEN:109006C-L</t>
        </is>
      </c>
      <c r="F380" s="0" t="inlineStr">
        <is>
          <t>'800109006039</t>
        </is>
      </c>
      <c r="G380" s="0" t="inlineStr">
        <is>
          <t>WOMENS</t>
        </is>
      </c>
      <c r="H380" s="0" t="inlineStr">
        <is>
          <t>L</t>
        </is>
      </c>
      <c r="I380" s="0">
        <v>59.99</v>
      </c>
      <c r="J380" s="0">
        <v>24</v>
      </c>
    </row>
    <row r="381" spans="1:10" customHeight="0">
      <c r="A381" s="0">
        <f>HYPERLINK("https://dl.dropboxusercontent.com/scl/fi/9x0zxbeibo1l86ztxblgi/109006af.jpg?rlkey=5bvfiy5abvscpare92b483ole&amp;dl=0","Click to download Image")</f>
      </c>
      <c r="B381" s="0">
        <f>HYPERLINK("https://dl.dropboxusercontent.com/scl/fi/u6nonjo40mj2yklcxsrs7/womens-hoodie-and-sweatshirt-size-chartsraven.jpg?rlkey=3kj1bg0tvsdwet03cqzpt9l3k&amp;dl=0","Click to download SizeChart")</f>
      </c>
      <c r="C381" s="0" t="inlineStr">
        <is>
          <t>Raven Women's Sherpa Hoodie</t>
        </is>
      </c>
      <c r="D381" s="0" t="inlineStr">
        <is>
          <t>'109006</t>
        </is>
      </c>
      <c r="E381" s="0" t="inlineStr">
        <is>
          <t>KSU RAVEN:109006D-XL</t>
        </is>
      </c>
      <c r="F381" s="0" t="inlineStr">
        <is>
          <t>'800109006046</t>
        </is>
      </c>
      <c r="G381" s="0" t="inlineStr">
        <is>
          <t>WOMENS</t>
        </is>
      </c>
      <c r="H381" s="0" t="inlineStr">
        <is>
          <t>XL</t>
        </is>
      </c>
      <c r="I381" s="0">
        <v>59.99</v>
      </c>
      <c r="J381" s="0">
        <v>12</v>
      </c>
    </row>
    <row r="382" spans="1:10" customHeight="0">
      <c r="A382" s="0">
        <f>HYPERLINK("https://dl.dropboxusercontent.com/scl/fi/9x0zxbeibo1l86ztxblgi/109006af.jpg?rlkey=5bvfiy5abvscpare92b483ole&amp;dl=0","Click to download Image")</f>
      </c>
      <c r="B382" s="0">
        <f>HYPERLINK("https://dl.dropboxusercontent.com/scl/fi/u6nonjo40mj2yklcxsrs7/womens-hoodie-and-sweatshirt-size-chartsraven.jpg?rlkey=3kj1bg0tvsdwet03cqzpt9l3k&amp;dl=0","Click to download SizeChart")</f>
      </c>
      <c r="C382" s="0" t="inlineStr">
        <is>
          <t>Raven Women's Sherpa Hoodie</t>
        </is>
      </c>
      <c r="D382" s="0" t="inlineStr">
        <is>
          <t>'109006</t>
        </is>
      </c>
      <c r="E382" s="0" t="inlineStr">
        <is>
          <t>KSU RAVEN:109006E-2XL</t>
        </is>
      </c>
      <c r="F382" s="0" t="inlineStr">
        <is>
          <t>'800109006053</t>
        </is>
      </c>
      <c r="G382" s="0" t="inlineStr">
        <is>
          <t>WOMENS</t>
        </is>
      </c>
      <c r="H382" s="0" t="inlineStr">
        <is>
          <t>2XL</t>
        </is>
      </c>
      <c r="I382" s="0">
        <v>61.99</v>
      </c>
      <c r="J382" s="0">
        <v>2</v>
      </c>
    </row>
    <row r="383" spans="1:10" customHeight="0">
      <c r="A383" s="0">
        <f>HYPERLINK("https://dl.dropboxusercontent.com/scl/fi/9x0zxbeibo1l86ztxblgi/109006af.jpg?rlkey=5bvfiy5abvscpare92b483ole&amp;dl=0","Click to download Image")</f>
      </c>
      <c r="B383" s="0">
        <f>HYPERLINK("https://dl.dropboxusercontent.com/scl/fi/u6nonjo40mj2yklcxsrs7/womens-hoodie-and-sweatshirt-size-chartsraven.jpg?rlkey=3kj1bg0tvsdwet03cqzpt9l3k&amp;dl=0","Click to download SizeChart")</f>
      </c>
      <c r="C383" s="0" t="inlineStr">
        <is>
          <t>Raven Women's Sherpa Hoodie</t>
        </is>
      </c>
      <c r="D383" s="0" t="inlineStr">
        <is>
          <t>'109006</t>
        </is>
      </c>
      <c r="E383" s="0" t="inlineStr">
        <is>
          <t>KSU RAVEN:109006F-3XL</t>
        </is>
      </c>
      <c r="F383" s="0" t="inlineStr">
        <is>
          <t>'800109006060</t>
        </is>
      </c>
      <c r="G383" s="0" t="inlineStr">
        <is>
          <t>WOMENS</t>
        </is>
      </c>
      <c r="H383" s="0" t="inlineStr">
        <is>
          <t>3XL</t>
        </is>
      </c>
      <c r="I383" s="0">
        <v>61.99</v>
      </c>
      <c r="J383" s="0">
        <v>2</v>
      </c>
    </row>
    <row r="384" spans="1:10" customHeight="0">
      <c r="A384" s="0">
        <f>HYPERLINK("https://dl.dropboxusercontent.com/scl/fi/tops5cuygw5j4sia8vvyo/114917-af.jpg?rlkey=oih9uzz8jjj9vqa6vl3jhrqnn&amp;dl=0","Click to download Image")</f>
      </c>
      <c r="B384" s="0">
        <f>HYPERLINK("https://dl.dropboxusercontent.com/scl/fi/zt6rr4s1v877c13bb8u07/womens-hoodie-and-sweatshirt-size-chartstierney.jpg?rlkey=wo8zuxni1v0x7sd9039xez75j&amp;dl=0","Click to download SizeChart")</f>
      </c>
      <c r="C384" s="0" t="inlineStr">
        <is>
          <t>Tierney Women's Hoodie</t>
        </is>
      </c>
      <c r="D384" s="0" t="inlineStr">
        <is>
          <t>'114917</t>
        </is>
      </c>
      <c r="E384" s="0" t="inlineStr">
        <is>
          <t>KSU TIERNEY W PURPLE:114917A-S</t>
        </is>
      </c>
      <c r="F384" s="0" t="inlineStr">
        <is>
          <t>'805114917042</t>
        </is>
      </c>
      <c r="G384" s="0" t="inlineStr">
        <is>
          <t>WOMENS</t>
        </is>
      </c>
      <c r="H384" s="0" t="inlineStr">
        <is>
          <t>S</t>
        </is>
      </c>
      <c r="I384" s="0">
        <v>52.99</v>
      </c>
      <c r="J384" s="0">
        <v>2</v>
      </c>
    </row>
    <row r="385" spans="1:10" customHeight="0">
      <c r="A385" s="0">
        <f>HYPERLINK("https://dl.dropboxusercontent.com/scl/fi/tops5cuygw5j4sia8vvyo/114917-af.jpg?rlkey=oih9uzz8jjj9vqa6vl3jhrqnn&amp;dl=0","Click to download Image")</f>
      </c>
      <c r="B385" s="0">
        <f>HYPERLINK("https://dl.dropboxusercontent.com/scl/fi/zt6rr4s1v877c13bb8u07/womens-hoodie-and-sweatshirt-size-chartstierney.jpg?rlkey=wo8zuxni1v0x7sd9039xez75j&amp;dl=0","Click to download SizeChart")</f>
      </c>
      <c r="C385" s="0" t="inlineStr">
        <is>
          <t>Tierney Women's Hoodie</t>
        </is>
      </c>
      <c r="D385" s="0" t="inlineStr">
        <is>
          <t>'114917</t>
        </is>
      </c>
      <c r="E385" s="0" t="inlineStr">
        <is>
          <t>KSU TIERNEY W PURPLE:114917B-M</t>
        </is>
      </c>
      <c r="F385" s="0" t="inlineStr">
        <is>
          <t>'805114917059</t>
        </is>
      </c>
      <c r="G385" s="0" t="inlineStr">
        <is>
          <t>WOMENS</t>
        </is>
      </c>
      <c r="H385" s="0" t="inlineStr">
        <is>
          <t>M</t>
        </is>
      </c>
      <c r="I385" s="0">
        <v>52.99</v>
      </c>
      <c r="J385" s="0">
        <v>8</v>
      </c>
    </row>
    <row r="386" spans="1:10" customHeight="0">
      <c r="A386" s="0">
        <f>HYPERLINK("https://dl.dropboxusercontent.com/scl/fi/tops5cuygw5j4sia8vvyo/114917-af.jpg?rlkey=oih9uzz8jjj9vqa6vl3jhrqnn&amp;dl=0","Click to download Image")</f>
      </c>
      <c r="B386" s="0">
        <f>HYPERLINK("https://dl.dropboxusercontent.com/scl/fi/zt6rr4s1v877c13bb8u07/womens-hoodie-and-sweatshirt-size-chartstierney.jpg?rlkey=wo8zuxni1v0x7sd9039xez75j&amp;dl=0","Click to download SizeChart")</f>
      </c>
      <c r="C386" s="0" t="inlineStr">
        <is>
          <t>Tierney Women's Hoodie</t>
        </is>
      </c>
      <c r="D386" s="0" t="inlineStr">
        <is>
          <t>'114917</t>
        </is>
      </c>
      <c r="E386" s="0" t="inlineStr">
        <is>
          <t>KSU TIERNEY W PURPLE:114917C-L</t>
        </is>
      </c>
      <c r="F386" s="0" t="inlineStr">
        <is>
          <t>'805114917066</t>
        </is>
      </c>
      <c r="G386" s="0" t="inlineStr">
        <is>
          <t>WOMENS</t>
        </is>
      </c>
      <c r="H386" s="0" t="inlineStr">
        <is>
          <t>L</t>
        </is>
      </c>
      <c r="I386" s="0">
        <v>52.99</v>
      </c>
      <c r="J386" s="0">
        <v>10</v>
      </c>
    </row>
    <row r="387" spans="1:10" customHeight="0">
      <c r="A387" s="0">
        <f>HYPERLINK("https://dl.dropboxusercontent.com/scl/fi/tops5cuygw5j4sia8vvyo/114917-af.jpg?rlkey=oih9uzz8jjj9vqa6vl3jhrqnn&amp;dl=0","Click to download Image")</f>
      </c>
      <c r="B387" s="0">
        <f>HYPERLINK("https://dl.dropboxusercontent.com/scl/fi/zt6rr4s1v877c13bb8u07/womens-hoodie-and-sweatshirt-size-chartstierney.jpg?rlkey=wo8zuxni1v0x7sd9039xez75j&amp;dl=0","Click to download SizeChart")</f>
      </c>
      <c r="C387" s="0" t="inlineStr">
        <is>
          <t>Tierney Women's Hoodie</t>
        </is>
      </c>
      <c r="D387" s="0" t="inlineStr">
        <is>
          <t>'114917</t>
        </is>
      </c>
      <c r="E387" s="0" t="inlineStr">
        <is>
          <t>KSU TIERNEY W PURPLE:114917D-XL</t>
        </is>
      </c>
      <c r="F387" s="0" t="inlineStr">
        <is>
          <t>'805114917073</t>
        </is>
      </c>
      <c r="G387" s="0" t="inlineStr">
        <is>
          <t>WOMENS</t>
        </is>
      </c>
      <c r="H387" s="0" t="inlineStr">
        <is>
          <t>XL</t>
        </is>
      </c>
      <c r="I387" s="0">
        <v>52.99</v>
      </c>
      <c r="J387" s="0">
        <v>3</v>
      </c>
    </row>
    <row r="388" spans="1:10" customHeight="0">
      <c r="A388" s="0">
        <f>HYPERLINK("https://dl.dropboxusercontent.com/scl/fi/tops5cuygw5j4sia8vvyo/114917-af.jpg?rlkey=oih9uzz8jjj9vqa6vl3jhrqnn&amp;dl=0","Click to download Image")</f>
      </c>
      <c r="B388" s="0">
        <f>HYPERLINK("https://dl.dropboxusercontent.com/scl/fi/zt6rr4s1v877c13bb8u07/womens-hoodie-and-sweatshirt-size-chartstierney.jpg?rlkey=wo8zuxni1v0x7sd9039xez75j&amp;dl=0","Click to download SizeChart")</f>
      </c>
      <c r="C388" s="0" t="inlineStr">
        <is>
          <t>Tierney Women's Hoodie</t>
        </is>
      </c>
      <c r="D388" s="0" t="inlineStr">
        <is>
          <t>'114917</t>
        </is>
      </c>
      <c r="E388" s="0" t="inlineStr">
        <is>
          <t>KSU TIERNEY W PURPLE:114917E-2XL</t>
        </is>
      </c>
      <c r="F388" s="0" t="inlineStr">
        <is>
          <t>'805114917080</t>
        </is>
      </c>
      <c r="G388" s="0" t="inlineStr">
        <is>
          <t>WOMENS</t>
        </is>
      </c>
      <c r="H388" s="0" t="inlineStr">
        <is>
          <t>2XL</t>
        </is>
      </c>
      <c r="I388" s="0">
        <v>54.99</v>
      </c>
      <c r="J388" s="0">
        <v>0</v>
      </c>
    </row>
    <row r="389" spans="1:10" customHeight="0">
      <c r="A389" s="0">
        <f>HYPERLINK("https://dl.dropboxusercontent.com/scl/fi/tops5cuygw5j4sia8vvyo/114917-af.jpg?rlkey=oih9uzz8jjj9vqa6vl3jhrqnn&amp;dl=0","Click to download Image")</f>
      </c>
      <c r="B389" s="0">
        <f>HYPERLINK("https://dl.dropboxusercontent.com/scl/fi/zt6rr4s1v877c13bb8u07/womens-hoodie-and-sweatshirt-size-chartstierney.jpg?rlkey=wo8zuxni1v0x7sd9039xez75j&amp;dl=0","Click to download SizeChart")</f>
      </c>
      <c r="C389" s="0" t="inlineStr">
        <is>
          <t>Tierney Women's Hoodie</t>
        </is>
      </c>
      <c r="D389" s="0" t="inlineStr">
        <is>
          <t>'114917</t>
        </is>
      </c>
      <c r="E389" s="0" t="inlineStr">
        <is>
          <t>KSU TIERNEY W PURPLE:114917F-3XL</t>
        </is>
      </c>
      <c r="F389" s="0" t="inlineStr">
        <is>
          <t>'805114917097</t>
        </is>
      </c>
      <c r="G389" s="0" t="inlineStr">
        <is>
          <t>WOMENS</t>
        </is>
      </c>
      <c r="H389" s="0" t="inlineStr">
        <is>
          <t>3XL</t>
        </is>
      </c>
      <c r="I389" s="0">
        <v>54.99</v>
      </c>
      <c r="J389" s="0">
        <v>0</v>
      </c>
    </row>
    <row r="390" spans="1:10" customHeight="0">
      <c r="A390" s="0">
        <f>HYPERLINK("https://dl.dropboxusercontent.com/scl/fi/tops5cuygw5j4sia8vvyo/114917-af.jpg?rlkey=oih9uzz8jjj9vqa6vl3jhrqnn&amp;dl=0","Click to download Image")</f>
      </c>
      <c r="B390" s="0">
        <f>HYPERLINK("https://dl.dropboxusercontent.com/scl/fi/zt6rr4s1v877c13bb8u07/womens-hoodie-and-sweatshirt-size-chartstierney.jpg?rlkey=wo8zuxni1v0x7sd9039xez75j&amp;dl=0","Click to download SizeChart")</f>
      </c>
      <c r="C390" s="0" t="inlineStr">
        <is>
          <t>Tierney Women's Hoodie</t>
        </is>
      </c>
      <c r="D390" s="0" t="inlineStr">
        <is>
          <t>'114917</t>
        </is>
      </c>
      <c r="E390" s="0" t="inlineStr">
        <is>
          <t>KSU TIERNEY W PURPLE 12 PACK:114917Z-12PK</t>
        </is>
      </c>
      <c r="F390" s="0" t="inlineStr">
        <is>
          <t>'805114917998</t>
        </is>
      </c>
      <c r="G390" s="0" t="inlineStr">
        <is>
          <t>WOMENS</t>
        </is>
      </c>
      <c r="H390" s="0" t="inlineStr">
        <is>
          <t>12 PACK</t>
        </is>
      </c>
      <c r="I390" s="0">
        <v>611.88</v>
      </c>
      <c r="J390" s="0">
        <v>0</v>
      </c>
    </row>
    <row r="391" spans="1:10" customHeight="0">
      <c r="A391" s="0">
        <f>HYPERLINK("https://dl.dropboxusercontent.com/scl/fi/ewpclue1phdub1athg8v9/120544af.jpg?rlkey=q2u9gjbitberapgg5prf1393w&amp;dl=0","Click to download Image")</f>
      </c>
      <c r="C391" s="0" t="inlineStr">
        <is>
          <t>Maddox Men's Cap</t>
        </is>
      </c>
      <c r="D391" s="0" t="inlineStr">
        <is>
          <t>'120544</t>
        </is>
      </c>
      <c r="E391" s="0" t="inlineStr">
        <is>
          <t>KSU A MADDOX:120544</t>
        </is>
      </c>
      <c r="F391" s="0" t="inlineStr">
        <is>
          <t>'705120544006</t>
        </is>
      </c>
      <c r="G391" s="0" t="inlineStr">
        <is>
          <t>MENS</t>
        </is>
      </c>
      <c r="H391" s="0" t="inlineStr">
        <is>
          <t>STANDARD MENS</t>
        </is>
      </c>
      <c r="I391" s="0">
        <v>24.99</v>
      </c>
      <c r="J391" s="0">
        <v>121</v>
      </c>
    </row>
    <row r="392" spans="1:10" customHeight="0">
      <c r="A392" s="0">
        <f>HYPERLINK("https://dl.dropboxusercontent.com/scl/fi/rxcn2fx4d9savx6ymcq1t/ku.jpg?rlkey=vgatw0qygtdttbnko6x6jlj5k&amp;dl=0","Click to download Image")</f>
      </c>
      <c r="B392" s="0">
        <f>HYPERLINK("https://dl.dropboxusercontent.com/scl/fi/hp9azgxk1q9mhpm0a9m35/marta.jpg?rlkey=j01fx2qbmqwm1ou1jpch5anqd&amp;dl=0","Click to download SizeChart")</f>
      </c>
      <c r="C392" s="0" t="inlineStr">
        <is>
          <t>Marta Womens Golf Polo</t>
        </is>
      </c>
      <c r="D392" s="0" t="inlineStr">
        <is>
          <t>'113964</t>
        </is>
      </c>
      <c r="E392" s="0" t="inlineStr">
        <is>
          <t>KSU MARTA W PURPLE:113964A-S</t>
        </is>
      </c>
      <c r="F392" s="0" t="inlineStr">
        <is>
          <t>'805113964047</t>
        </is>
      </c>
      <c r="G392" s="0" t="inlineStr">
        <is>
          <t>WOMENS</t>
        </is>
      </c>
      <c r="H392" s="0" t="inlineStr">
        <is>
          <t>S</t>
        </is>
      </c>
      <c r="I392" s="0">
        <v>40.98</v>
      </c>
      <c r="J392" s="0">
        <v>12</v>
      </c>
    </row>
    <row r="393" spans="1:10" customHeight="0">
      <c r="A393" s="0">
        <f>HYPERLINK("https://dl.dropboxusercontent.com/scl/fi/rxcn2fx4d9savx6ymcq1t/ku.jpg?rlkey=vgatw0qygtdttbnko6x6jlj5k&amp;dl=0","Click to download Image")</f>
      </c>
      <c r="B393" s="0">
        <f>HYPERLINK("https://dl.dropboxusercontent.com/scl/fi/hp9azgxk1q9mhpm0a9m35/marta.jpg?rlkey=j01fx2qbmqwm1ou1jpch5anqd&amp;dl=0","Click to download SizeChart")</f>
      </c>
      <c r="C393" s="0" t="inlineStr">
        <is>
          <t>Marta Womens Golf Polo</t>
        </is>
      </c>
      <c r="D393" s="0" t="inlineStr">
        <is>
          <t>'113964</t>
        </is>
      </c>
      <c r="E393" s="0" t="inlineStr">
        <is>
          <t>KSU MARTA W PURPLE:113964B-M</t>
        </is>
      </c>
      <c r="F393" s="0" t="inlineStr">
        <is>
          <t>'805113964054</t>
        </is>
      </c>
      <c r="G393" s="0" t="inlineStr">
        <is>
          <t>WOMENS</t>
        </is>
      </c>
      <c r="H393" s="0" t="inlineStr">
        <is>
          <t>M</t>
        </is>
      </c>
      <c r="I393" s="0">
        <v>40.98</v>
      </c>
      <c r="J393" s="0">
        <v>24</v>
      </c>
    </row>
    <row r="394" spans="1:10" customHeight="0">
      <c r="A394" s="0">
        <f>HYPERLINK("https://dl.dropboxusercontent.com/scl/fi/rxcn2fx4d9savx6ymcq1t/ku.jpg?rlkey=vgatw0qygtdttbnko6x6jlj5k&amp;dl=0","Click to download Image")</f>
      </c>
      <c r="B394" s="0">
        <f>HYPERLINK("https://dl.dropboxusercontent.com/scl/fi/hp9azgxk1q9mhpm0a9m35/marta.jpg?rlkey=j01fx2qbmqwm1ou1jpch5anqd&amp;dl=0","Click to download SizeChart")</f>
      </c>
      <c r="C394" s="0" t="inlineStr">
        <is>
          <t>Marta Womens Golf Polo</t>
        </is>
      </c>
      <c r="D394" s="0" t="inlineStr">
        <is>
          <t>'113964</t>
        </is>
      </c>
      <c r="E394" s="0" t="inlineStr">
        <is>
          <t>KSU MARTA W PURPLE:113964C-L</t>
        </is>
      </c>
      <c r="F394" s="0" t="inlineStr">
        <is>
          <t>'805113964061</t>
        </is>
      </c>
      <c r="G394" s="0" t="inlineStr">
        <is>
          <t>WOMENS</t>
        </is>
      </c>
      <c r="H394" s="0" t="inlineStr">
        <is>
          <t>L</t>
        </is>
      </c>
      <c r="I394" s="0">
        <v>40.98</v>
      </c>
      <c r="J394" s="0">
        <v>24</v>
      </c>
    </row>
    <row r="395" spans="1:10" customHeight="0">
      <c r="A395" s="0">
        <f>HYPERLINK("https://dl.dropboxusercontent.com/scl/fi/rxcn2fx4d9savx6ymcq1t/ku.jpg?rlkey=vgatw0qygtdttbnko6x6jlj5k&amp;dl=0","Click to download Image")</f>
      </c>
      <c r="B395" s="0">
        <f>HYPERLINK("https://dl.dropboxusercontent.com/scl/fi/hp9azgxk1q9mhpm0a9m35/marta.jpg?rlkey=j01fx2qbmqwm1ou1jpch5anqd&amp;dl=0","Click to download SizeChart")</f>
      </c>
      <c r="C395" s="0" t="inlineStr">
        <is>
          <t>Marta Womens Golf Polo</t>
        </is>
      </c>
      <c r="D395" s="0" t="inlineStr">
        <is>
          <t>'113964</t>
        </is>
      </c>
      <c r="E395" s="0" t="inlineStr">
        <is>
          <t>KSU MARTA W PURPLE:113964D-XL</t>
        </is>
      </c>
      <c r="F395" s="0" t="inlineStr">
        <is>
          <t>'805113964078</t>
        </is>
      </c>
      <c r="G395" s="0" t="inlineStr">
        <is>
          <t>WOMENS</t>
        </is>
      </c>
      <c r="H395" s="0" t="inlineStr">
        <is>
          <t>XL</t>
        </is>
      </c>
      <c r="I395" s="0">
        <v>40.98</v>
      </c>
      <c r="J395" s="0">
        <v>12</v>
      </c>
    </row>
    <row r="396" spans="1:10" customHeight="0">
      <c r="A396" s="0">
        <f>HYPERLINK("https://dl.dropboxusercontent.com/scl/fi/rxcn2fx4d9savx6ymcq1t/ku.jpg?rlkey=vgatw0qygtdttbnko6x6jlj5k&amp;dl=0","Click to download Image")</f>
      </c>
      <c r="B396" s="0">
        <f>HYPERLINK("https://dl.dropboxusercontent.com/scl/fi/hp9azgxk1q9mhpm0a9m35/marta.jpg?rlkey=j01fx2qbmqwm1ou1jpch5anqd&amp;dl=0","Click to download SizeChart")</f>
      </c>
      <c r="C396" s="0" t="inlineStr">
        <is>
          <t>Marta Womens Golf Polo</t>
        </is>
      </c>
      <c r="D396" s="0" t="inlineStr">
        <is>
          <t>'113964</t>
        </is>
      </c>
      <c r="E396" s="0" t="inlineStr">
        <is>
          <t>KSU MARTA W PURPLE:113964E-2XL</t>
        </is>
      </c>
      <c r="F396" s="0" t="inlineStr">
        <is>
          <t>'805113964085</t>
        </is>
      </c>
      <c r="G396" s="0" t="inlineStr">
        <is>
          <t>WOMENS</t>
        </is>
      </c>
      <c r="H396" s="0" t="inlineStr">
        <is>
          <t>2XL</t>
        </is>
      </c>
      <c r="I396" s="0">
        <v>42.98</v>
      </c>
      <c r="J396" s="0">
        <v>4</v>
      </c>
    </row>
    <row r="397" spans="1:10" customHeight="0">
      <c r="A397" s="0">
        <f>HYPERLINK("https://dl.dropboxusercontent.com/scl/fi/rxcn2fx4d9savx6ymcq1t/ku.jpg?rlkey=vgatw0qygtdttbnko6x6jlj5k&amp;dl=0","Click to download Image")</f>
      </c>
      <c r="B397" s="0">
        <f>HYPERLINK("https://dl.dropboxusercontent.com/scl/fi/hp9azgxk1q9mhpm0a9m35/marta.jpg?rlkey=j01fx2qbmqwm1ou1jpch5anqd&amp;dl=0","Click to download SizeChart")</f>
      </c>
      <c r="C397" s="0" t="inlineStr">
        <is>
          <t>Marta Womens Golf Polo</t>
        </is>
      </c>
      <c r="D397" s="0" t="inlineStr">
        <is>
          <t>'113964</t>
        </is>
      </c>
      <c r="E397" s="0" t="inlineStr">
        <is>
          <t>KSU MARTA W PURPLE:113964F-3XL</t>
        </is>
      </c>
      <c r="F397" s="0" t="inlineStr">
        <is>
          <t>'805113964092</t>
        </is>
      </c>
      <c r="G397" s="0" t="inlineStr">
        <is>
          <t>WOMENS</t>
        </is>
      </c>
      <c r="H397" s="0" t="inlineStr">
        <is>
          <t>3XL</t>
        </is>
      </c>
      <c r="I397" s="0">
        <v>42.98</v>
      </c>
      <c r="J397" s="0">
        <v>2</v>
      </c>
    </row>
    <row r="398" spans="1:10" customHeight="0">
      <c r="A398" s="0">
        <f>HYPERLINK("https://dl.dropboxusercontent.com/scl/fi/rxcn2fx4d9savx6ymcq1t/ku.jpg?rlkey=vgatw0qygtdttbnko6x6jlj5k&amp;dl=0","Click to download Image")</f>
      </c>
      <c r="B398" s="0">
        <f>HYPERLINK("https://dl.dropboxusercontent.com/scl/fi/hp9azgxk1q9mhpm0a9m35/marta.jpg?rlkey=j01fx2qbmqwm1ou1jpch5anqd&amp;dl=0","Click to download SizeChart")</f>
      </c>
      <c r="C398" s="0" t="inlineStr">
        <is>
          <t>Marta Womens Golf Polo</t>
        </is>
      </c>
      <c r="D398" s="0" t="inlineStr">
        <is>
          <t>'113964</t>
        </is>
      </c>
      <c r="E398" s="0" t="inlineStr">
        <is>
          <t>KSU MARTA W PURPLE 12 PACK:113964Z-12PK</t>
        </is>
      </c>
      <c r="F398" s="0" t="inlineStr">
        <is>
          <t>'805113964993</t>
        </is>
      </c>
      <c r="G398" s="0" t="inlineStr">
        <is>
          <t>WOMENS</t>
        </is>
      </c>
      <c r="H398" s="0" t="inlineStr">
        <is>
          <t>12 PACK</t>
        </is>
      </c>
      <c r="I398" s="0">
        <v>473.76</v>
      </c>
      <c r="J398" s="0">
        <v>0</v>
      </c>
    </row>
    <row r="399" spans="1:10" customHeight="0">
      <c r="A399" s="0">
        <f>HYPERLINK("https://dl.dropboxusercontent.com/scl/fi/gbxprcyraets1wzj4jfu0/ksu.jpg?rlkey=vckg7kv113yavrcdkdkaz8hqi&amp;dl=0","Click to download Image")</f>
      </c>
      <c r="B399" s="0">
        <f>HYPERLINK("https://dl.dropboxusercontent.com/scl/fi/fbp8bvgw5g2i93grch2vd/mens-polo-size-chartsbrent.jpg?rlkey=rpxyawf7o9i3b2ri9qpnyfutr&amp;dl=0","Click to download SizeChart")</f>
      </c>
      <c r="C399" s="0" t="inlineStr">
        <is>
          <t>Victor Mens Golf Polo</t>
        </is>
      </c>
      <c r="D399" s="0" t="inlineStr">
        <is>
          <t>'113956</t>
        </is>
      </c>
      <c r="E399" s="0" t="inlineStr">
        <is>
          <t>KSU VICTOR M GREY:113956A-S</t>
        </is>
      </c>
      <c r="F399" s="0" t="inlineStr">
        <is>
          <t>'805113956042</t>
        </is>
      </c>
      <c r="G399" s="0" t="inlineStr">
        <is>
          <t>MENS</t>
        </is>
      </c>
      <c r="H399" s="0" t="inlineStr">
        <is>
          <t>S</t>
        </is>
      </c>
      <c r="I399" s="0">
        <v>40.98</v>
      </c>
      <c r="J399" s="0">
        <v>6</v>
      </c>
    </row>
    <row r="400" spans="1:10" customHeight="0">
      <c r="A400" s="0">
        <f>HYPERLINK("https://dl.dropboxusercontent.com/scl/fi/gbxprcyraets1wzj4jfu0/ksu.jpg?rlkey=vckg7kv113yavrcdkdkaz8hqi&amp;dl=0","Click to download Image")</f>
      </c>
      <c r="B400" s="0">
        <f>HYPERLINK("https://dl.dropboxusercontent.com/scl/fi/fbp8bvgw5g2i93grch2vd/mens-polo-size-chartsbrent.jpg?rlkey=rpxyawf7o9i3b2ri9qpnyfutr&amp;dl=0","Click to download SizeChart")</f>
      </c>
      <c r="C400" s="0" t="inlineStr">
        <is>
          <t>Victor Mens Golf Polo</t>
        </is>
      </c>
      <c r="D400" s="0" t="inlineStr">
        <is>
          <t>'113956</t>
        </is>
      </c>
      <c r="E400" s="0" t="inlineStr">
        <is>
          <t>KSU VICTOR M GREY:113956B-M</t>
        </is>
      </c>
      <c r="F400" s="0" t="inlineStr">
        <is>
          <t>'805113956059</t>
        </is>
      </c>
      <c r="G400" s="0" t="inlineStr">
        <is>
          <t>MENS</t>
        </is>
      </c>
      <c r="H400" s="0" t="inlineStr">
        <is>
          <t>M</t>
        </is>
      </c>
      <c r="I400" s="0">
        <v>40.98</v>
      </c>
      <c r="J400" s="0">
        <v>11</v>
      </c>
    </row>
    <row r="401" spans="1:10" customHeight="0">
      <c r="A401" s="0">
        <f>HYPERLINK("https://dl.dropboxusercontent.com/scl/fi/gbxprcyraets1wzj4jfu0/ksu.jpg?rlkey=vckg7kv113yavrcdkdkaz8hqi&amp;dl=0","Click to download Image")</f>
      </c>
      <c r="B401" s="0">
        <f>HYPERLINK("https://dl.dropboxusercontent.com/scl/fi/fbp8bvgw5g2i93grch2vd/mens-polo-size-chartsbrent.jpg?rlkey=rpxyawf7o9i3b2ri9qpnyfutr&amp;dl=0","Click to download SizeChart")</f>
      </c>
      <c r="C401" s="0" t="inlineStr">
        <is>
          <t>Victor Mens Golf Polo</t>
        </is>
      </c>
      <c r="D401" s="0" t="inlineStr">
        <is>
          <t>'113956</t>
        </is>
      </c>
      <c r="E401" s="0" t="inlineStr">
        <is>
          <t>KSU VICTOR M GREY:113956C-L</t>
        </is>
      </c>
      <c r="F401" s="0" t="inlineStr">
        <is>
          <t>'805113956066</t>
        </is>
      </c>
      <c r="G401" s="0" t="inlineStr">
        <is>
          <t>MENS</t>
        </is>
      </c>
      <c r="H401" s="0" t="inlineStr">
        <is>
          <t>L</t>
        </is>
      </c>
      <c r="I401" s="0">
        <v>40.98</v>
      </c>
      <c r="J401" s="0">
        <v>7</v>
      </c>
    </row>
    <row r="402" spans="1:10" customHeight="0">
      <c r="A402" s="0">
        <f>HYPERLINK("https://dl.dropboxusercontent.com/scl/fi/gbxprcyraets1wzj4jfu0/ksu.jpg?rlkey=vckg7kv113yavrcdkdkaz8hqi&amp;dl=0","Click to download Image")</f>
      </c>
      <c r="B402" s="0">
        <f>HYPERLINK("https://dl.dropboxusercontent.com/scl/fi/fbp8bvgw5g2i93grch2vd/mens-polo-size-chartsbrent.jpg?rlkey=rpxyawf7o9i3b2ri9qpnyfutr&amp;dl=0","Click to download SizeChart")</f>
      </c>
      <c r="C402" s="0" t="inlineStr">
        <is>
          <t>Victor Mens Golf Polo</t>
        </is>
      </c>
      <c r="D402" s="0" t="inlineStr">
        <is>
          <t>'113956</t>
        </is>
      </c>
      <c r="E402" s="0" t="inlineStr">
        <is>
          <t>KSU VICTOR M GREY:113956D-XL</t>
        </is>
      </c>
      <c r="F402" s="0" t="inlineStr">
        <is>
          <t>'805113956073</t>
        </is>
      </c>
      <c r="G402" s="0" t="inlineStr">
        <is>
          <t>MENS</t>
        </is>
      </c>
      <c r="H402" s="0" t="inlineStr">
        <is>
          <t>XL</t>
        </is>
      </c>
      <c r="I402" s="0">
        <v>40.98</v>
      </c>
      <c r="J402" s="0">
        <v>0</v>
      </c>
    </row>
    <row r="403" spans="1:10" customHeight="0">
      <c r="A403" s="0">
        <f>HYPERLINK("https://dl.dropboxusercontent.com/scl/fi/gbxprcyraets1wzj4jfu0/ksu.jpg?rlkey=vckg7kv113yavrcdkdkaz8hqi&amp;dl=0","Click to download Image")</f>
      </c>
      <c r="B403" s="0">
        <f>HYPERLINK("https://dl.dropboxusercontent.com/scl/fi/fbp8bvgw5g2i93grch2vd/mens-polo-size-chartsbrent.jpg?rlkey=rpxyawf7o9i3b2ri9qpnyfutr&amp;dl=0","Click to download SizeChart")</f>
      </c>
      <c r="C403" s="0" t="inlineStr">
        <is>
          <t>Victor Mens Golf Polo</t>
        </is>
      </c>
      <c r="D403" s="0" t="inlineStr">
        <is>
          <t>'113956</t>
        </is>
      </c>
      <c r="E403" s="0" t="inlineStr">
        <is>
          <t>KSU VICTOR M GREY:113956E-2XL</t>
        </is>
      </c>
      <c r="F403" s="0" t="inlineStr">
        <is>
          <t>'805113956080</t>
        </is>
      </c>
      <c r="G403" s="0" t="inlineStr">
        <is>
          <t>MENS</t>
        </is>
      </c>
      <c r="H403" s="0" t="inlineStr">
        <is>
          <t>2XL</t>
        </is>
      </c>
      <c r="I403" s="0">
        <v>42.98</v>
      </c>
      <c r="J403" s="0">
        <v>5</v>
      </c>
    </row>
    <row r="404" spans="1:10" customHeight="0">
      <c r="A404" s="0">
        <f>HYPERLINK("https://dl.dropboxusercontent.com/scl/fi/gbxprcyraets1wzj4jfu0/ksu.jpg?rlkey=vckg7kv113yavrcdkdkaz8hqi&amp;dl=0","Click to download Image")</f>
      </c>
      <c r="B404" s="0">
        <f>HYPERLINK("https://dl.dropboxusercontent.com/scl/fi/fbp8bvgw5g2i93grch2vd/mens-polo-size-chartsbrent.jpg?rlkey=rpxyawf7o9i3b2ri9qpnyfutr&amp;dl=0","Click to download SizeChart")</f>
      </c>
      <c r="C404" s="0" t="inlineStr">
        <is>
          <t>Victor Mens Golf Polo</t>
        </is>
      </c>
      <c r="D404" s="0" t="inlineStr">
        <is>
          <t>'113956</t>
        </is>
      </c>
      <c r="E404" s="0" t="inlineStr">
        <is>
          <t>KSU VICTOR M GREY:113956F-3XL</t>
        </is>
      </c>
      <c r="F404" s="0" t="inlineStr">
        <is>
          <t>'805113956097</t>
        </is>
      </c>
      <c r="G404" s="0" t="inlineStr">
        <is>
          <t>MENS</t>
        </is>
      </c>
      <c r="H404" s="0" t="inlineStr">
        <is>
          <t>3XL</t>
        </is>
      </c>
      <c r="I404" s="0">
        <v>42.98</v>
      </c>
      <c r="J404" s="0">
        <v>0</v>
      </c>
    </row>
    <row r="405" spans="1:10" customHeight="0">
      <c r="A405" s="0">
        <f>HYPERLINK("https://dl.dropboxusercontent.com/scl/fi/gbxprcyraets1wzj4jfu0/ksu.jpg?rlkey=vckg7kv113yavrcdkdkaz8hqi&amp;dl=0","Click to download Image")</f>
      </c>
      <c r="B405" s="0">
        <f>HYPERLINK("https://dl.dropboxusercontent.com/scl/fi/fbp8bvgw5g2i93grch2vd/mens-polo-size-chartsbrent.jpg?rlkey=rpxyawf7o9i3b2ri9qpnyfutr&amp;dl=0","Click to download SizeChart")</f>
      </c>
      <c r="C405" s="0" t="inlineStr">
        <is>
          <t>Victor Mens Golf Polo</t>
        </is>
      </c>
      <c r="D405" s="0" t="inlineStr">
        <is>
          <t>'113956</t>
        </is>
      </c>
      <c r="E405" s="0" t="inlineStr">
        <is>
          <t>KSU VICTOR M GREY 12 PACK:113956Z-12PK</t>
        </is>
      </c>
      <c r="F405" s="0" t="inlineStr">
        <is>
          <t>'805113956998</t>
        </is>
      </c>
      <c r="G405" s="0" t="inlineStr">
        <is>
          <t>MENS</t>
        </is>
      </c>
      <c r="H405" s="0" t="inlineStr">
        <is>
          <t>12 PACK</t>
        </is>
      </c>
      <c r="I405" s="0">
        <v>399.36</v>
      </c>
      <c r="J405" s="0">
        <v>0</v>
      </c>
    </row>
    <row r="406" spans="1:10" customHeight="0">
      <c r="A406" s="0">
        <f>HYPERLINK("https://dl.dropboxusercontent.com/scl/fi/yxt01dljancikurzh56tq/ku-ab.jpg?rlkey=faspb9cddo9t4vmghrrd7z1xu&amp;dl=0","Click to download Image")</f>
      </c>
      <c r="B406" s="0">
        <f>HYPERLINK("https://dl.dropboxusercontent.com/scl/fi/7eqqfhfkzxwbnbxw9foa4/mens-polo-size-chartsbruce.jpg?rlkey=e2vayzos0zzkth50bvlogdjit&amp;dl=0","Click to download SizeChart")</f>
      </c>
      <c r="C406" s="0" t="inlineStr">
        <is>
          <t>Sherwood Men's Golf Polo</t>
        </is>
      </c>
      <c r="D406" s="0" t="inlineStr">
        <is>
          <t>'113975</t>
        </is>
      </c>
      <c r="E406" s="0" t="inlineStr">
        <is>
          <t>KSU SHERWOOD M PURPLE:113975A-S</t>
        </is>
      </c>
      <c r="F406" s="0" t="inlineStr">
        <is>
          <t>'805113975043</t>
        </is>
      </c>
      <c r="G406" s="0" t="inlineStr">
        <is>
          <t>MENS</t>
        </is>
      </c>
      <c r="H406" s="0" t="inlineStr">
        <is>
          <t>S</t>
        </is>
      </c>
      <c r="I406" s="0">
        <v>40.99</v>
      </c>
      <c r="J406" s="0">
        <v>5</v>
      </c>
    </row>
    <row r="407" spans="1:10" customHeight="0">
      <c r="A407" s="0">
        <f>HYPERLINK("https://dl.dropboxusercontent.com/scl/fi/yxt01dljancikurzh56tq/ku-ab.jpg?rlkey=faspb9cddo9t4vmghrrd7z1xu&amp;dl=0","Click to download Image")</f>
      </c>
      <c r="B407" s="0">
        <f>HYPERLINK("https://dl.dropboxusercontent.com/scl/fi/7eqqfhfkzxwbnbxw9foa4/mens-polo-size-chartsbruce.jpg?rlkey=e2vayzos0zzkth50bvlogdjit&amp;dl=0","Click to download SizeChart")</f>
      </c>
      <c r="C407" s="0" t="inlineStr">
        <is>
          <t>Sherwood Men's Golf Polo</t>
        </is>
      </c>
      <c r="D407" s="0" t="inlineStr">
        <is>
          <t>'113975</t>
        </is>
      </c>
      <c r="E407" s="0" t="inlineStr">
        <is>
          <t>KSU SHERWOOD M PURPLE:113975B-M</t>
        </is>
      </c>
      <c r="F407" s="0" t="inlineStr">
        <is>
          <t>'805113975050</t>
        </is>
      </c>
      <c r="G407" s="0" t="inlineStr">
        <is>
          <t>MENS</t>
        </is>
      </c>
      <c r="H407" s="0" t="inlineStr">
        <is>
          <t>M</t>
        </is>
      </c>
      <c r="I407" s="0">
        <v>40.99</v>
      </c>
      <c r="J407" s="0">
        <v>10</v>
      </c>
    </row>
    <row r="408" spans="1:10" customHeight="0">
      <c r="A408" s="0">
        <f>HYPERLINK("https://dl.dropboxusercontent.com/scl/fi/yxt01dljancikurzh56tq/ku-ab.jpg?rlkey=faspb9cddo9t4vmghrrd7z1xu&amp;dl=0","Click to download Image")</f>
      </c>
      <c r="B408" s="0">
        <f>HYPERLINK("https://dl.dropboxusercontent.com/scl/fi/7eqqfhfkzxwbnbxw9foa4/mens-polo-size-chartsbruce.jpg?rlkey=e2vayzos0zzkth50bvlogdjit&amp;dl=0","Click to download SizeChart")</f>
      </c>
      <c r="C408" s="0" t="inlineStr">
        <is>
          <t>Sherwood Men's Golf Polo</t>
        </is>
      </c>
      <c r="D408" s="0" t="inlineStr">
        <is>
          <t>'113975</t>
        </is>
      </c>
      <c r="E408" s="0" t="inlineStr">
        <is>
          <t>KSU SHERWOOD M PURPLE:113975C-L</t>
        </is>
      </c>
      <c r="F408" s="0" t="inlineStr">
        <is>
          <t>'805113975067</t>
        </is>
      </c>
      <c r="G408" s="0" t="inlineStr">
        <is>
          <t>MENS</t>
        </is>
      </c>
      <c r="H408" s="0" t="inlineStr">
        <is>
          <t>L</t>
        </is>
      </c>
      <c r="I408" s="0">
        <v>40.99</v>
      </c>
      <c r="J408" s="0">
        <v>10</v>
      </c>
    </row>
    <row r="409" spans="1:10" customHeight="0">
      <c r="A409" s="0">
        <f>HYPERLINK("https://dl.dropboxusercontent.com/scl/fi/yxt01dljancikurzh56tq/ku-ab.jpg?rlkey=faspb9cddo9t4vmghrrd7z1xu&amp;dl=0","Click to download Image")</f>
      </c>
      <c r="B409" s="0">
        <f>HYPERLINK("https://dl.dropboxusercontent.com/scl/fi/7eqqfhfkzxwbnbxw9foa4/mens-polo-size-chartsbruce.jpg?rlkey=e2vayzos0zzkth50bvlogdjit&amp;dl=0","Click to download SizeChart")</f>
      </c>
      <c r="C409" s="0" t="inlineStr">
        <is>
          <t>Sherwood Men's Golf Polo</t>
        </is>
      </c>
      <c r="D409" s="0" t="inlineStr">
        <is>
          <t>'113975</t>
        </is>
      </c>
      <c r="E409" s="0" t="inlineStr">
        <is>
          <t>KSU SHERWOOD M PURPLE:113975D-XL</t>
        </is>
      </c>
      <c r="F409" s="0" t="inlineStr">
        <is>
          <t>'805113975074</t>
        </is>
      </c>
      <c r="G409" s="0" t="inlineStr">
        <is>
          <t>MENS</t>
        </is>
      </c>
      <c r="H409" s="0" t="inlineStr">
        <is>
          <t>XL</t>
        </is>
      </c>
      <c r="I409" s="0">
        <v>40.99</v>
      </c>
      <c r="J409" s="0">
        <v>10</v>
      </c>
    </row>
    <row r="410" spans="1:10" customHeight="0">
      <c r="A410" s="0">
        <f>HYPERLINK("https://dl.dropboxusercontent.com/scl/fi/yxt01dljancikurzh56tq/ku-ab.jpg?rlkey=faspb9cddo9t4vmghrrd7z1xu&amp;dl=0","Click to download Image")</f>
      </c>
      <c r="B410" s="0">
        <f>HYPERLINK("https://dl.dropboxusercontent.com/scl/fi/7eqqfhfkzxwbnbxw9foa4/mens-polo-size-chartsbruce.jpg?rlkey=e2vayzos0zzkth50bvlogdjit&amp;dl=0","Click to download SizeChart")</f>
      </c>
      <c r="C410" s="0" t="inlineStr">
        <is>
          <t>Sherwood Men's Golf Polo</t>
        </is>
      </c>
      <c r="D410" s="0" t="inlineStr">
        <is>
          <t>'113975</t>
        </is>
      </c>
      <c r="E410" s="0" t="inlineStr">
        <is>
          <t>KSU SHERWOOD M PURPLE:113975E-2XL</t>
        </is>
      </c>
      <c r="F410" s="0" t="inlineStr">
        <is>
          <t>'805113975081</t>
        </is>
      </c>
      <c r="G410" s="0" t="inlineStr">
        <is>
          <t>MENS</t>
        </is>
      </c>
      <c r="H410" s="0" t="inlineStr">
        <is>
          <t>2XL</t>
        </is>
      </c>
      <c r="I410" s="0">
        <v>42.99</v>
      </c>
      <c r="J410" s="0">
        <v>6</v>
      </c>
    </row>
    <row r="411" spans="1:10" customHeight="0">
      <c r="A411" s="0">
        <f>HYPERLINK("https://dl.dropboxusercontent.com/scl/fi/yxt01dljancikurzh56tq/ku-ab.jpg?rlkey=faspb9cddo9t4vmghrrd7z1xu&amp;dl=0","Click to download Image")</f>
      </c>
      <c r="B411" s="0">
        <f>HYPERLINK("https://dl.dropboxusercontent.com/scl/fi/7eqqfhfkzxwbnbxw9foa4/mens-polo-size-chartsbruce.jpg?rlkey=e2vayzos0zzkth50bvlogdjit&amp;dl=0","Click to download SizeChart")</f>
      </c>
      <c r="C411" s="0" t="inlineStr">
        <is>
          <t>Sherwood Men's Golf Polo</t>
        </is>
      </c>
      <c r="D411" s="0" t="inlineStr">
        <is>
          <t>'113975</t>
        </is>
      </c>
      <c r="E411" s="0" t="inlineStr">
        <is>
          <t>KSU SHERWOOD M PURPLE:113975F-3XL</t>
        </is>
      </c>
      <c r="F411" s="0" t="inlineStr">
        <is>
          <t>'805113975098</t>
        </is>
      </c>
      <c r="G411" s="0" t="inlineStr">
        <is>
          <t>MENS</t>
        </is>
      </c>
      <c r="H411" s="0" t="inlineStr">
        <is>
          <t>3XL</t>
        </is>
      </c>
      <c r="I411" s="0">
        <v>42.99</v>
      </c>
      <c r="J411" s="0">
        <v>1</v>
      </c>
    </row>
    <row r="412" spans="1:10" customHeight="0">
      <c r="A412" s="0">
        <f>HYPERLINK("https://dl.dropboxusercontent.com/scl/fi/yxt01dljancikurzh56tq/ku-ab.jpg?rlkey=faspb9cddo9t4vmghrrd7z1xu&amp;dl=0","Click to download Image")</f>
      </c>
      <c r="B412" s="0">
        <f>HYPERLINK("https://dl.dropboxusercontent.com/scl/fi/7eqqfhfkzxwbnbxw9foa4/mens-polo-size-chartsbruce.jpg?rlkey=e2vayzos0zzkth50bvlogdjit&amp;dl=0","Click to download SizeChart")</f>
      </c>
      <c r="C412" s="0" t="inlineStr">
        <is>
          <t>Sherwood Men's Golf Polo</t>
        </is>
      </c>
      <c r="D412" s="0" t="inlineStr">
        <is>
          <t>'113975</t>
        </is>
      </c>
      <c r="E412" s="0" t="inlineStr">
        <is>
          <t>KSU SHERWOOD M PURPLE 12 PACK:113975Z-12PK</t>
        </is>
      </c>
      <c r="F412" s="0" t="inlineStr">
        <is>
          <t>'805113975999</t>
        </is>
      </c>
      <c r="G412" s="0" t="inlineStr">
        <is>
          <t>MENS</t>
        </is>
      </c>
      <c r="H412" s="0" t="inlineStr">
        <is>
          <t>12 PACK</t>
        </is>
      </c>
      <c r="I412" s="0">
        <v>393.6</v>
      </c>
      <c r="J412" s="0">
        <v>0</v>
      </c>
    </row>
    <row r="413" spans="1:10" customHeight="0">
      <c r="A413" s="0">
        <f>HYPERLINK("https://dl.dropboxusercontent.com/scl/fi/fiz36cg811jingwmmkuoj/114522-ab.jpg?rlkey=2vkouwqdjne7yotvhr45cakt2&amp;dl=0","Click to download Image")</f>
      </c>
      <c r="B413" s="0">
        <f>HYPERLINK("https://dl.dropboxusercontent.com/scl/fi/etoyrbgfat9qc6slc40mz/womens-long-sleeve-size-chartscarmen.jpg?rlkey=jceblgdg7jj0akavbcy29mzki&amp;dl=0","Click to download SizeChart")</f>
      </c>
      <c r="C413" s="0" t="inlineStr">
        <is>
          <t>Carmen Womens Long Sleeve Shirt</t>
        </is>
      </c>
      <c r="D413" s="0" t="inlineStr">
        <is>
          <t>'114522</t>
        </is>
      </c>
      <c r="E413" s="0" t="inlineStr">
        <is>
          <t>KSU CARMEN W PURPLE:114522A-S</t>
        </is>
      </c>
      <c r="F413" s="0" t="inlineStr">
        <is>
          <t>'805114522048</t>
        </is>
      </c>
      <c r="G413" s="0" t="inlineStr">
        <is>
          <t>WOMENS</t>
        </is>
      </c>
      <c r="H413" s="0" t="inlineStr">
        <is>
          <t>S</t>
        </is>
      </c>
      <c r="I413" s="0">
        <v>42.99</v>
      </c>
      <c r="J413" s="0">
        <v>8</v>
      </c>
    </row>
    <row r="414" spans="1:10" customHeight="0">
      <c r="A414" s="0">
        <f>HYPERLINK("https://dl.dropboxusercontent.com/scl/fi/fiz36cg811jingwmmkuoj/114522-ab.jpg?rlkey=2vkouwqdjne7yotvhr45cakt2&amp;dl=0","Click to download Image")</f>
      </c>
      <c r="B414" s="0">
        <f>HYPERLINK("https://dl.dropboxusercontent.com/scl/fi/etoyrbgfat9qc6slc40mz/womens-long-sleeve-size-chartscarmen.jpg?rlkey=jceblgdg7jj0akavbcy29mzki&amp;dl=0","Click to download SizeChart")</f>
      </c>
      <c r="C414" s="0" t="inlineStr">
        <is>
          <t>Carmen Womens Long Sleeve Shirt</t>
        </is>
      </c>
      <c r="D414" s="0" t="inlineStr">
        <is>
          <t>'114522</t>
        </is>
      </c>
      <c r="E414" s="0" t="inlineStr">
        <is>
          <t>KSU CARMEN W PURPLE:114522B-M</t>
        </is>
      </c>
      <c r="F414" s="0" t="inlineStr">
        <is>
          <t>'805114522055</t>
        </is>
      </c>
      <c r="G414" s="0" t="inlineStr">
        <is>
          <t>WOMENS</t>
        </is>
      </c>
      <c r="H414" s="0" t="inlineStr">
        <is>
          <t>M</t>
        </is>
      </c>
      <c r="I414" s="0">
        <v>42.99</v>
      </c>
      <c r="J414" s="0">
        <v>16</v>
      </c>
    </row>
    <row r="415" spans="1:10" customHeight="0">
      <c r="A415" s="0">
        <f>HYPERLINK("https://dl.dropboxusercontent.com/scl/fi/fiz36cg811jingwmmkuoj/114522-ab.jpg?rlkey=2vkouwqdjne7yotvhr45cakt2&amp;dl=0","Click to download Image")</f>
      </c>
      <c r="B415" s="0">
        <f>HYPERLINK("https://dl.dropboxusercontent.com/scl/fi/etoyrbgfat9qc6slc40mz/womens-long-sleeve-size-chartscarmen.jpg?rlkey=jceblgdg7jj0akavbcy29mzki&amp;dl=0","Click to download SizeChart")</f>
      </c>
      <c r="C415" s="0" t="inlineStr">
        <is>
          <t>Carmen Womens Long Sleeve Shirt</t>
        </is>
      </c>
      <c r="D415" s="0" t="inlineStr">
        <is>
          <t>'114522</t>
        </is>
      </c>
      <c r="E415" s="0" t="inlineStr">
        <is>
          <t>KSU CARMEN W PURPLE:114522C-L</t>
        </is>
      </c>
      <c r="F415" s="0" t="inlineStr">
        <is>
          <t>'805114522062</t>
        </is>
      </c>
      <c r="G415" s="0" t="inlineStr">
        <is>
          <t>WOMENS</t>
        </is>
      </c>
      <c r="H415" s="0" t="inlineStr">
        <is>
          <t>L</t>
        </is>
      </c>
      <c r="I415" s="0">
        <v>42.99</v>
      </c>
      <c r="J415" s="0">
        <v>16</v>
      </c>
    </row>
    <row r="416" spans="1:10" customHeight="0">
      <c r="A416" s="0">
        <f>HYPERLINK("https://dl.dropboxusercontent.com/scl/fi/fiz36cg811jingwmmkuoj/114522-ab.jpg?rlkey=2vkouwqdjne7yotvhr45cakt2&amp;dl=0","Click to download Image")</f>
      </c>
      <c r="B416" s="0">
        <f>HYPERLINK("https://dl.dropboxusercontent.com/scl/fi/etoyrbgfat9qc6slc40mz/womens-long-sleeve-size-chartscarmen.jpg?rlkey=jceblgdg7jj0akavbcy29mzki&amp;dl=0","Click to download SizeChart")</f>
      </c>
      <c r="C416" s="0" t="inlineStr">
        <is>
          <t>Carmen Womens Long Sleeve Shirt</t>
        </is>
      </c>
      <c r="D416" s="0" t="inlineStr">
        <is>
          <t>'114522</t>
        </is>
      </c>
      <c r="E416" s="0" t="inlineStr">
        <is>
          <t>KSU CARMEN W PURPLE:114522D-XL</t>
        </is>
      </c>
      <c r="F416" s="0" t="inlineStr">
        <is>
          <t>'805114522079</t>
        </is>
      </c>
      <c r="G416" s="0" t="inlineStr">
        <is>
          <t>WOMENS</t>
        </is>
      </c>
      <c r="H416" s="0" t="inlineStr">
        <is>
          <t>XL</t>
        </is>
      </c>
      <c r="I416" s="0">
        <v>42.99</v>
      </c>
      <c r="J416" s="0">
        <v>8</v>
      </c>
    </row>
    <row r="417" spans="1:10" customHeight="0">
      <c r="A417" s="0">
        <f>HYPERLINK("https://dl.dropboxusercontent.com/scl/fi/fiz36cg811jingwmmkuoj/114522-ab.jpg?rlkey=2vkouwqdjne7yotvhr45cakt2&amp;dl=0","Click to download Image")</f>
      </c>
      <c r="B417" s="0">
        <f>HYPERLINK("https://dl.dropboxusercontent.com/scl/fi/etoyrbgfat9qc6slc40mz/womens-long-sleeve-size-chartscarmen.jpg?rlkey=jceblgdg7jj0akavbcy29mzki&amp;dl=0","Click to download SizeChart")</f>
      </c>
      <c r="C417" s="0" t="inlineStr">
        <is>
          <t>Carmen Womens Long Sleeve Shirt</t>
        </is>
      </c>
      <c r="D417" s="0" t="inlineStr">
        <is>
          <t>'114522</t>
        </is>
      </c>
      <c r="E417" s="0" t="inlineStr">
        <is>
          <t>KSU CARMEN W PURPLE:114522E-2XL</t>
        </is>
      </c>
      <c r="F417" s="0" t="inlineStr">
        <is>
          <t>'805114522086</t>
        </is>
      </c>
      <c r="G417" s="0" t="inlineStr">
        <is>
          <t>WOMENS</t>
        </is>
      </c>
      <c r="H417" s="0" t="inlineStr">
        <is>
          <t>2XL</t>
        </is>
      </c>
      <c r="I417" s="0">
        <v>44.99</v>
      </c>
      <c r="J417" s="0">
        <v>4</v>
      </c>
    </row>
    <row r="418" spans="1:10" customHeight="0">
      <c r="A418" s="0">
        <f>HYPERLINK("https://dl.dropboxusercontent.com/scl/fi/fiz36cg811jingwmmkuoj/114522-ab.jpg?rlkey=2vkouwqdjne7yotvhr45cakt2&amp;dl=0","Click to download Image")</f>
      </c>
      <c r="B418" s="0">
        <f>HYPERLINK("https://dl.dropboxusercontent.com/scl/fi/etoyrbgfat9qc6slc40mz/womens-long-sleeve-size-chartscarmen.jpg?rlkey=jceblgdg7jj0akavbcy29mzki&amp;dl=0","Click to download SizeChart")</f>
      </c>
      <c r="C418" s="0" t="inlineStr">
        <is>
          <t>Carmen Womens Long Sleeve Shirt</t>
        </is>
      </c>
      <c r="D418" s="0" t="inlineStr">
        <is>
          <t>'114522</t>
        </is>
      </c>
      <c r="E418" s="0" t="inlineStr">
        <is>
          <t>KSU CARMEN W PURPLE:114522F-3XL</t>
        </is>
      </c>
      <c r="F418" s="0" t="inlineStr">
        <is>
          <t>'805114522093</t>
        </is>
      </c>
      <c r="G418" s="0" t="inlineStr">
        <is>
          <t>WOMENS</t>
        </is>
      </c>
      <c r="H418" s="0" t="inlineStr">
        <is>
          <t>3XL</t>
        </is>
      </c>
      <c r="I418" s="0">
        <v>44.99</v>
      </c>
      <c r="J418" s="0">
        <v>2</v>
      </c>
    </row>
    <row r="419" spans="1:10" customHeight="0">
      <c r="A419" s="0">
        <f>HYPERLINK("https://dl.dropboxusercontent.com/scl/fi/fiz36cg811jingwmmkuoj/114522-ab.jpg?rlkey=2vkouwqdjne7yotvhr45cakt2&amp;dl=0","Click to download Image")</f>
      </c>
      <c r="B419" s="0">
        <f>HYPERLINK("https://dl.dropboxusercontent.com/scl/fi/etoyrbgfat9qc6slc40mz/womens-long-sleeve-size-chartscarmen.jpg?rlkey=jceblgdg7jj0akavbcy29mzki&amp;dl=0","Click to download SizeChart")</f>
      </c>
      <c r="C419" s="0" t="inlineStr">
        <is>
          <t>Carmen Womens Long Sleeve Shirt</t>
        </is>
      </c>
      <c r="D419" s="0" t="inlineStr">
        <is>
          <t>'114522</t>
        </is>
      </c>
      <c r="E419" s="0" t="inlineStr">
        <is>
          <t>KSU CARMEN W PURPLE 12 PACK:114522Z-12PK</t>
        </is>
      </c>
      <c r="F419" s="0" t="inlineStr">
        <is>
          <t>'805114522994</t>
        </is>
      </c>
      <c r="G419" s="0" t="inlineStr">
        <is>
          <t>WOMENS</t>
        </is>
      </c>
      <c r="H419" s="0" t="inlineStr">
        <is>
          <t>12 PACK</t>
        </is>
      </c>
      <c r="I419" s="0">
        <v>491.88</v>
      </c>
      <c r="J419" s="0">
        <v>0</v>
      </c>
    </row>
    <row r="420" spans="1:10" customHeight="0">
      <c r="A420" s="0">
        <f>HYPERLINK("https://dl.dropboxusercontent.com/scl/fi/70jdevd7ij2rb7ko9s3w5/108930-af.jpg?rlkey=c8l4csve7tchvfzrgitj53119&amp;dl=0","Click to download Image")</f>
      </c>
      <c r="B420" s="0">
        <f>HYPERLINK("https://dl.dropboxusercontent.com/scl/fi/w301eufogv8kl8f804zyn/womens-size-chartscleopatra.jpg?rlkey=m11q3tcubh7jyd5je4y4udzh3&amp;dl=0","Click to download SizeChart")</f>
      </c>
      <c r="C420" s="0" t="inlineStr">
        <is>
          <t>Cleopatra Women's Down Fill Puffer Jacket</t>
        </is>
      </c>
      <c r="D420" s="0" t="inlineStr">
        <is>
          <t>'108930</t>
        </is>
      </c>
      <c r="E420" s="0" t="inlineStr">
        <is>
          <t>KSU CLEOPATRA:108930A-S</t>
        </is>
      </c>
      <c r="F420" s="0" t="inlineStr">
        <is>
          <t>'800108930014</t>
        </is>
      </c>
      <c r="G420" s="0" t="inlineStr">
        <is>
          <t>WOMENS</t>
        </is>
      </c>
      <c r="H420" s="0" t="inlineStr">
        <is>
          <t>S</t>
        </is>
      </c>
      <c r="I420" s="0">
        <v>149.99</v>
      </c>
      <c r="J420" s="0">
        <v>12</v>
      </c>
    </row>
    <row r="421" spans="1:10" customHeight="0">
      <c r="A421" s="0">
        <f>HYPERLINK("https://dl.dropboxusercontent.com/scl/fi/70jdevd7ij2rb7ko9s3w5/108930-af.jpg?rlkey=c8l4csve7tchvfzrgitj53119&amp;dl=0","Click to download Image")</f>
      </c>
      <c r="B421" s="0">
        <f>HYPERLINK("https://dl.dropboxusercontent.com/scl/fi/w301eufogv8kl8f804zyn/womens-size-chartscleopatra.jpg?rlkey=m11q3tcubh7jyd5je4y4udzh3&amp;dl=0","Click to download SizeChart")</f>
      </c>
      <c r="C421" s="0" t="inlineStr">
        <is>
          <t>Cleopatra Women's Down Fill Puffer Jacket</t>
        </is>
      </c>
      <c r="D421" s="0" t="inlineStr">
        <is>
          <t>'108930</t>
        </is>
      </c>
      <c r="E421" s="0" t="inlineStr">
        <is>
          <t>KSU CLEOPATRA:108930B-M</t>
        </is>
      </c>
      <c r="F421" s="0" t="inlineStr">
        <is>
          <t>'800108930021</t>
        </is>
      </c>
      <c r="G421" s="0" t="inlineStr">
        <is>
          <t>WOMENS</t>
        </is>
      </c>
      <c r="H421" s="0" t="inlineStr">
        <is>
          <t>M</t>
        </is>
      </c>
      <c r="I421" s="0">
        <v>149.99</v>
      </c>
      <c r="J421" s="0">
        <v>24</v>
      </c>
    </row>
    <row r="422" spans="1:10" customHeight="0">
      <c r="A422" s="0">
        <f>HYPERLINK("https://dl.dropboxusercontent.com/scl/fi/70jdevd7ij2rb7ko9s3w5/108930-af.jpg?rlkey=c8l4csve7tchvfzrgitj53119&amp;dl=0","Click to download Image")</f>
      </c>
      <c r="B422" s="0">
        <f>HYPERLINK("https://dl.dropboxusercontent.com/scl/fi/w301eufogv8kl8f804zyn/womens-size-chartscleopatra.jpg?rlkey=m11q3tcubh7jyd5je4y4udzh3&amp;dl=0","Click to download SizeChart")</f>
      </c>
      <c r="C422" s="0" t="inlineStr">
        <is>
          <t>Cleopatra Women's Down Fill Puffer Jacket</t>
        </is>
      </c>
      <c r="D422" s="0" t="inlineStr">
        <is>
          <t>'108930</t>
        </is>
      </c>
      <c r="E422" s="0" t="inlineStr">
        <is>
          <t>KSU CLEOPATRA:108930C-L</t>
        </is>
      </c>
      <c r="F422" s="0" t="inlineStr">
        <is>
          <t>'800108930038</t>
        </is>
      </c>
      <c r="G422" s="0" t="inlineStr">
        <is>
          <t>WOMENS</t>
        </is>
      </c>
      <c r="H422" s="0" t="inlineStr">
        <is>
          <t>L</t>
        </is>
      </c>
      <c r="I422" s="0">
        <v>149.99</v>
      </c>
      <c r="J422" s="0">
        <v>24</v>
      </c>
    </row>
    <row r="423" spans="1:10" customHeight="0">
      <c r="A423" s="0">
        <f>HYPERLINK("https://dl.dropboxusercontent.com/scl/fi/70jdevd7ij2rb7ko9s3w5/108930-af.jpg?rlkey=c8l4csve7tchvfzrgitj53119&amp;dl=0","Click to download Image")</f>
      </c>
      <c r="B423" s="0">
        <f>HYPERLINK("https://dl.dropboxusercontent.com/scl/fi/w301eufogv8kl8f804zyn/womens-size-chartscleopatra.jpg?rlkey=m11q3tcubh7jyd5je4y4udzh3&amp;dl=0","Click to download SizeChart")</f>
      </c>
      <c r="C423" s="0" t="inlineStr">
        <is>
          <t>Cleopatra Women's Down Fill Puffer Jacket</t>
        </is>
      </c>
      <c r="D423" s="0" t="inlineStr">
        <is>
          <t>'108930</t>
        </is>
      </c>
      <c r="E423" s="0" t="inlineStr">
        <is>
          <t>KSU CLEOPATRA:108930D-XL</t>
        </is>
      </c>
      <c r="F423" s="0" t="inlineStr">
        <is>
          <t>'800108930045</t>
        </is>
      </c>
      <c r="G423" s="0" t="inlineStr">
        <is>
          <t>WOMENS</t>
        </is>
      </c>
      <c r="H423" s="0" t="inlineStr">
        <is>
          <t>XL</t>
        </is>
      </c>
      <c r="I423" s="0">
        <v>149.99</v>
      </c>
      <c r="J423" s="0">
        <v>12</v>
      </c>
    </row>
    <row r="424" spans="1:10" customHeight="0">
      <c r="A424" s="0">
        <f>HYPERLINK("https://dl.dropboxusercontent.com/scl/fi/70jdevd7ij2rb7ko9s3w5/108930-af.jpg?rlkey=c8l4csve7tchvfzrgitj53119&amp;dl=0","Click to download Image")</f>
      </c>
      <c r="B424" s="0">
        <f>HYPERLINK("https://dl.dropboxusercontent.com/scl/fi/w301eufogv8kl8f804zyn/womens-size-chartscleopatra.jpg?rlkey=m11q3tcubh7jyd5je4y4udzh3&amp;dl=0","Click to download SizeChart")</f>
      </c>
      <c r="C424" s="0" t="inlineStr">
        <is>
          <t>Cleopatra Women's Down Fill Puffer Jacket</t>
        </is>
      </c>
      <c r="D424" s="0" t="inlineStr">
        <is>
          <t>'108930</t>
        </is>
      </c>
      <c r="E424" s="0" t="inlineStr">
        <is>
          <t>KSU CLEOPATRA:108930E-2XL</t>
        </is>
      </c>
      <c r="F424" s="0" t="inlineStr">
        <is>
          <t>'800108930052</t>
        </is>
      </c>
      <c r="G424" s="0" t="inlineStr">
        <is>
          <t>WOMENS</t>
        </is>
      </c>
      <c r="H424" s="0" t="inlineStr">
        <is>
          <t>2XL</t>
        </is>
      </c>
      <c r="I424" s="0">
        <v>151.99</v>
      </c>
      <c r="J424" s="0">
        <v>4</v>
      </c>
    </row>
    <row r="425" spans="1:10" customHeight="0">
      <c r="A425" s="0">
        <f>HYPERLINK("https://dl.dropboxusercontent.com/scl/fi/70jdevd7ij2rb7ko9s3w5/108930-af.jpg?rlkey=c8l4csve7tchvfzrgitj53119&amp;dl=0","Click to download Image")</f>
      </c>
      <c r="B425" s="0">
        <f>HYPERLINK("https://dl.dropboxusercontent.com/scl/fi/w301eufogv8kl8f804zyn/womens-size-chartscleopatra.jpg?rlkey=m11q3tcubh7jyd5je4y4udzh3&amp;dl=0","Click to download SizeChart")</f>
      </c>
      <c r="C425" s="0" t="inlineStr">
        <is>
          <t>Cleopatra Women's Down Fill Puffer Jacket</t>
        </is>
      </c>
      <c r="D425" s="0" t="inlineStr">
        <is>
          <t>'108930</t>
        </is>
      </c>
      <c r="E425" s="0" t="inlineStr">
        <is>
          <t>KSU CLEOPATRA:108930F-3XL</t>
        </is>
      </c>
      <c r="F425" s="0" t="inlineStr">
        <is>
          <t>'800108930069</t>
        </is>
      </c>
      <c r="G425" s="0" t="inlineStr">
        <is>
          <t>WOMENS</t>
        </is>
      </c>
      <c r="H425" s="0" t="inlineStr">
        <is>
          <t>3XL</t>
        </is>
      </c>
      <c r="I425" s="0">
        <v>151.99</v>
      </c>
      <c r="J425" s="0">
        <v>3</v>
      </c>
    </row>
    <row r="426" spans="1:10" customHeight="0">
      <c r="A426" s="0">
        <f>HYPERLINK("https://dl.dropboxusercontent.com/scl/fi/19e4rg3zf82yd9v8u2tkt/108922f.jpg?rlkey=rpamt9bjcih065vrejd3wwrua&amp;dl=0","Click to download Image")</f>
      </c>
      <c r="B426" s="0">
        <f>HYPERLINK("https://dl.dropboxusercontent.com/scl/fi/mucr3prtsfve8pzfiblkv/womens-size-chartslori.jpg?rlkey=lrvsxwk32zh04bvemlwbqpmo7&amp;dl=0","Click to download SizeChart")</f>
      </c>
      <c r="C426" s="0" t="inlineStr">
        <is>
          <t>Iowa Lori Quilted Vest Premium Black</t>
        </is>
      </c>
      <c r="D426" s="0" t="inlineStr">
        <is>
          <t>'108922</t>
        </is>
      </c>
      <c r="E426" s="0" t="inlineStr">
        <is>
          <t>KSU LORI:108922A-S</t>
        </is>
      </c>
      <c r="F426" s="0" t="inlineStr">
        <is>
          <t>'800108922019</t>
        </is>
      </c>
      <c r="G426" s="0" t="inlineStr">
        <is>
          <t>WOMENS</t>
        </is>
      </c>
      <c r="H426" s="0" t="inlineStr">
        <is>
          <t>S</t>
        </is>
      </c>
      <c r="I426" s="0">
        <v>59.99</v>
      </c>
      <c r="J426" s="0">
        <v>9</v>
      </c>
    </row>
    <row r="427" spans="1:10" customHeight="0">
      <c r="A427" s="0">
        <f>HYPERLINK("https://dl.dropboxusercontent.com/scl/fi/19e4rg3zf82yd9v8u2tkt/108922f.jpg?rlkey=rpamt9bjcih065vrejd3wwrua&amp;dl=0","Click to download Image")</f>
      </c>
      <c r="B427" s="0">
        <f>HYPERLINK("https://dl.dropboxusercontent.com/scl/fi/mucr3prtsfve8pzfiblkv/womens-size-chartslori.jpg?rlkey=lrvsxwk32zh04bvemlwbqpmo7&amp;dl=0","Click to download SizeChart")</f>
      </c>
      <c r="C427" s="0" t="inlineStr">
        <is>
          <t>Iowa Lori Quilted Vest Premium Black</t>
        </is>
      </c>
      <c r="D427" s="0" t="inlineStr">
        <is>
          <t>'108922</t>
        </is>
      </c>
      <c r="E427" s="0" t="inlineStr">
        <is>
          <t>KSU LORI:108922B-M</t>
        </is>
      </c>
      <c r="F427" s="0" t="inlineStr">
        <is>
          <t>'800108922026</t>
        </is>
      </c>
      <c r="G427" s="0" t="inlineStr">
        <is>
          <t>WOMENS</t>
        </is>
      </c>
      <c r="H427" s="0" t="inlineStr">
        <is>
          <t>M</t>
        </is>
      </c>
      <c r="I427" s="0">
        <v>59.99</v>
      </c>
      <c r="J427" s="0">
        <v>24</v>
      </c>
    </row>
    <row r="428" spans="1:10" customHeight="0">
      <c r="A428" s="0">
        <f>HYPERLINK("https://dl.dropboxusercontent.com/scl/fi/19e4rg3zf82yd9v8u2tkt/108922f.jpg?rlkey=rpamt9bjcih065vrejd3wwrua&amp;dl=0","Click to download Image")</f>
      </c>
      <c r="B428" s="0">
        <f>HYPERLINK("https://dl.dropboxusercontent.com/scl/fi/mucr3prtsfve8pzfiblkv/womens-size-chartslori.jpg?rlkey=lrvsxwk32zh04bvemlwbqpmo7&amp;dl=0","Click to download SizeChart")</f>
      </c>
      <c r="C428" s="0" t="inlineStr">
        <is>
          <t>Iowa Lori Quilted Vest Premium Black</t>
        </is>
      </c>
      <c r="D428" s="0" t="inlineStr">
        <is>
          <t>'108922</t>
        </is>
      </c>
      <c r="E428" s="0" t="inlineStr">
        <is>
          <t>KSU LORI:108922C-L</t>
        </is>
      </c>
      <c r="F428" s="0" t="inlineStr">
        <is>
          <t>'800108922033</t>
        </is>
      </c>
      <c r="G428" s="0" t="inlineStr">
        <is>
          <t>WOMENS</t>
        </is>
      </c>
      <c r="H428" s="0" t="inlineStr">
        <is>
          <t>L</t>
        </is>
      </c>
      <c r="I428" s="0">
        <v>59.99</v>
      </c>
      <c r="J428" s="0">
        <v>22</v>
      </c>
    </row>
    <row r="429" spans="1:10" customHeight="0">
      <c r="A429" s="0">
        <f>HYPERLINK("https://dl.dropboxusercontent.com/scl/fi/19e4rg3zf82yd9v8u2tkt/108922f.jpg?rlkey=rpamt9bjcih065vrejd3wwrua&amp;dl=0","Click to download Image")</f>
      </c>
      <c r="B429" s="0">
        <f>HYPERLINK("https://dl.dropboxusercontent.com/scl/fi/mucr3prtsfve8pzfiblkv/womens-size-chartslori.jpg?rlkey=lrvsxwk32zh04bvemlwbqpmo7&amp;dl=0","Click to download SizeChart")</f>
      </c>
      <c r="C429" s="0" t="inlineStr">
        <is>
          <t>Iowa Lori Quilted Vest Premium Black</t>
        </is>
      </c>
      <c r="D429" s="0" t="inlineStr">
        <is>
          <t>'108922</t>
        </is>
      </c>
      <c r="E429" s="0" t="inlineStr">
        <is>
          <t>KSU LORI:108922D-XL</t>
        </is>
      </c>
      <c r="F429" s="0" t="inlineStr">
        <is>
          <t>'800108922040</t>
        </is>
      </c>
      <c r="G429" s="0" t="inlineStr">
        <is>
          <t>WOMENS</t>
        </is>
      </c>
      <c r="H429" s="0" t="inlineStr">
        <is>
          <t>XL</t>
        </is>
      </c>
      <c r="I429" s="0">
        <v>59.99</v>
      </c>
      <c r="J429" s="0">
        <v>12</v>
      </c>
    </row>
    <row r="430" spans="1:10" customHeight="0">
      <c r="A430" s="0">
        <f>HYPERLINK("https://dl.dropboxusercontent.com/scl/fi/19e4rg3zf82yd9v8u2tkt/108922f.jpg?rlkey=rpamt9bjcih065vrejd3wwrua&amp;dl=0","Click to download Image")</f>
      </c>
      <c r="B430" s="0">
        <f>HYPERLINK("https://dl.dropboxusercontent.com/scl/fi/mucr3prtsfve8pzfiblkv/womens-size-chartslori.jpg?rlkey=lrvsxwk32zh04bvemlwbqpmo7&amp;dl=0","Click to download SizeChart")</f>
      </c>
      <c r="C430" s="0" t="inlineStr">
        <is>
          <t>Iowa Lori Quilted Vest Premium Black</t>
        </is>
      </c>
      <c r="D430" s="0" t="inlineStr">
        <is>
          <t>'108922</t>
        </is>
      </c>
      <c r="E430" s="0" t="inlineStr">
        <is>
          <t>KSU LORI:108922E-2XL</t>
        </is>
      </c>
      <c r="F430" s="0" t="inlineStr">
        <is>
          <t>'800108922057</t>
        </is>
      </c>
      <c r="G430" s="0" t="inlineStr">
        <is>
          <t>WOMENS</t>
        </is>
      </c>
      <c r="H430" s="0" t="inlineStr">
        <is>
          <t>2XL</t>
        </is>
      </c>
      <c r="I430" s="0">
        <v>61.99</v>
      </c>
      <c r="J430" s="0">
        <v>4</v>
      </c>
    </row>
    <row r="431" spans="1:10" customHeight="0">
      <c r="A431" s="0">
        <f>HYPERLINK("https://dl.dropboxusercontent.com/scl/fi/19e4rg3zf82yd9v8u2tkt/108922f.jpg?rlkey=rpamt9bjcih065vrejd3wwrua&amp;dl=0","Click to download Image")</f>
      </c>
      <c r="B431" s="0">
        <f>HYPERLINK("https://dl.dropboxusercontent.com/scl/fi/mucr3prtsfve8pzfiblkv/womens-size-chartslori.jpg?rlkey=lrvsxwk32zh04bvemlwbqpmo7&amp;dl=0","Click to download SizeChart")</f>
      </c>
      <c r="C431" s="0" t="inlineStr">
        <is>
          <t>Iowa Lori Quilted Vest Premium Black</t>
        </is>
      </c>
      <c r="D431" s="0" t="inlineStr">
        <is>
          <t>'108922</t>
        </is>
      </c>
      <c r="E431" s="0" t="inlineStr">
        <is>
          <t>KSU LORI:108922F-3XL</t>
        </is>
      </c>
      <c r="F431" s="0" t="inlineStr">
        <is>
          <t>'800108922064</t>
        </is>
      </c>
      <c r="G431" s="0" t="inlineStr">
        <is>
          <t>WOMENS</t>
        </is>
      </c>
      <c r="H431" s="0" t="inlineStr">
        <is>
          <t>3XL</t>
        </is>
      </c>
      <c r="I431" s="0">
        <v>61.99</v>
      </c>
      <c r="J431" s="0">
        <v>4</v>
      </c>
    </row>
    <row r="432" spans="1:10" customHeight="0">
      <c r="A432" s="0">
        <f>HYPERLINK("https://dl.dropboxusercontent.com/scl/fi/oskzn2herhv9f1s5vt9ha/116154-af.jpg?rlkey=xtba53wbfctf8donvd5ebh1u8&amp;dl=0","Click to download Image")</f>
      </c>
      <c r="B432" s="0">
        <f>HYPERLINK("https://dl.dropboxusercontent.com/scl/fi/7be376cn5an851ruzv7aj/womens-size-chartsdixie.jpg?rlkey=fzaemvmb7qtasme268t8j9f0q&amp;dl=0","Click to download SizeChart")</f>
      </c>
      <c r="C432" s="0" t="inlineStr">
        <is>
          <t>Dixie Women's Reversible Vest</t>
        </is>
      </c>
      <c r="D432" s="0" t="inlineStr">
        <is>
          <t>'116154</t>
        </is>
      </c>
      <c r="E432" s="0" t="inlineStr">
        <is>
          <t>KSU DIXIE W GOLD:116154A-S</t>
        </is>
      </c>
      <c r="F432" s="0" t="inlineStr">
        <is>
          <t>'805116154049</t>
        </is>
      </c>
      <c r="G432" s="0" t="inlineStr">
        <is>
          <t>WOMENS</t>
        </is>
      </c>
      <c r="H432" s="0" t="inlineStr">
        <is>
          <t>S</t>
        </is>
      </c>
      <c r="I432" s="0">
        <v>54.99</v>
      </c>
      <c r="J432" s="0">
        <v>8</v>
      </c>
    </row>
    <row r="433" spans="1:10" customHeight="0">
      <c r="A433" s="0">
        <f>HYPERLINK("https://dl.dropboxusercontent.com/scl/fi/oskzn2herhv9f1s5vt9ha/116154-af.jpg?rlkey=xtba53wbfctf8donvd5ebh1u8&amp;dl=0","Click to download Image")</f>
      </c>
      <c r="B433" s="0">
        <f>HYPERLINK("https://dl.dropboxusercontent.com/scl/fi/7be376cn5an851ruzv7aj/womens-size-chartsdixie.jpg?rlkey=fzaemvmb7qtasme268t8j9f0q&amp;dl=0","Click to download SizeChart")</f>
      </c>
      <c r="C433" s="0" t="inlineStr">
        <is>
          <t>Dixie Women's Reversible Vest</t>
        </is>
      </c>
      <c r="D433" s="0" t="inlineStr">
        <is>
          <t>'116154</t>
        </is>
      </c>
      <c r="E433" s="0" t="inlineStr">
        <is>
          <t>KSU DIXIE W GOLD:116154B-M</t>
        </is>
      </c>
      <c r="F433" s="0" t="inlineStr">
        <is>
          <t>'805116154056</t>
        </is>
      </c>
      <c r="G433" s="0" t="inlineStr">
        <is>
          <t>WOMENS</t>
        </is>
      </c>
      <c r="H433" s="0" t="inlineStr">
        <is>
          <t>M</t>
        </is>
      </c>
      <c r="I433" s="0">
        <v>54.99</v>
      </c>
      <c r="J433" s="0">
        <v>15</v>
      </c>
    </row>
    <row r="434" spans="1:10" customHeight="0">
      <c r="A434" s="0">
        <f>HYPERLINK("https://dl.dropboxusercontent.com/scl/fi/oskzn2herhv9f1s5vt9ha/116154-af.jpg?rlkey=xtba53wbfctf8donvd5ebh1u8&amp;dl=0","Click to download Image")</f>
      </c>
      <c r="B434" s="0">
        <f>HYPERLINK("https://dl.dropboxusercontent.com/scl/fi/7be376cn5an851ruzv7aj/womens-size-chartsdixie.jpg?rlkey=fzaemvmb7qtasme268t8j9f0q&amp;dl=0","Click to download SizeChart")</f>
      </c>
      <c r="C434" s="0" t="inlineStr">
        <is>
          <t>Dixie Women's Reversible Vest</t>
        </is>
      </c>
      <c r="D434" s="0" t="inlineStr">
        <is>
          <t>'116154</t>
        </is>
      </c>
      <c r="E434" s="0" t="inlineStr">
        <is>
          <t>KSU DIXIE W GOLD:116154C-L</t>
        </is>
      </c>
      <c r="F434" s="0" t="inlineStr">
        <is>
          <t>'805116154063</t>
        </is>
      </c>
      <c r="G434" s="0" t="inlineStr">
        <is>
          <t>WOMENS</t>
        </is>
      </c>
      <c r="H434" s="0" t="inlineStr">
        <is>
          <t>L</t>
        </is>
      </c>
      <c r="I434" s="0">
        <v>54.99</v>
      </c>
      <c r="J434" s="0">
        <v>16</v>
      </c>
    </row>
    <row r="435" spans="1:10" customHeight="0">
      <c r="A435" s="0">
        <f>HYPERLINK("https://dl.dropboxusercontent.com/scl/fi/oskzn2herhv9f1s5vt9ha/116154-af.jpg?rlkey=xtba53wbfctf8donvd5ebh1u8&amp;dl=0","Click to download Image")</f>
      </c>
      <c r="B435" s="0">
        <f>HYPERLINK("https://dl.dropboxusercontent.com/scl/fi/7be376cn5an851ruzv7aj/womens-size-chartsdixie.jpg?rlkey=fzaemvmb7qtasme268t8j9f0q&amp;dl=0","Click to download SizeChart")</f>
      </c>
      <c r="C435" s="0" t="inlineStr">
        <is>
          <t>Dixie Women's Reversible Vest</t>
        </is>
      </c>
      <c r="D435" s="0" t="inlineStr">
        <is>
          <t>'116154</t>
        </is>
      </c>
      <c r="E435" s="0" t="inlineStr">
        <is>
          <t>KSU DIXIE W GOLD:116154D-XL</t>
        </is>
      </c>
      <c r="F435" s="0" t="inlineStr">
        <is>
          <t>'805116154070</t>
        </is>
      </c>
      <c r="G435" s="0" t="inlineStr">
        <is>
          <t>WOMENS</t>
        </is>
      </c>
      <c r="H435" s="0" t="inlineStr">
        <is>
          <t>XL</t>
        </is>
      </c>
      <c r="I435" s="0">
        <v>54.99</v>
      </c>
      <c r="J435" s="0">
        <v>8</v>
      </c>
    </row>
    <row r="436" spans="1:10" customHeight="0">
      <c r="A436" s="0">
        <f>HYPERLINK("https://dl.dropboxusercontent.com/scl/fi/oskzn2herhv9f1s5vt9ha/116154-af.jpg?rlkey=xtba53wbfctf8donvd5ebh1u8&amp;dl=0","Click to download Image")</f>
      </c>
      <c r="B436" s="0">
        <f>HYPERLINK("https://dl.dropboxusercontent.com/scl/fi/7be376cn5an851ruzv7aj/womens-size-chartsdixie.jpg?rlkey=fzaemvmb7qtasme268t8j9f0q&amp;dl=0","Click to download SizeChart")</f>
      </c>
      <c r="C436" s="0" t="inlineStr">
        <is>
          <t>Dixie Women's Reversible Vest</t>
        </is>
      </c>
      <c r="D436" s="0" t="inlineStr">
        <is>
          <t>'116154</t>
        </is>
      </c>
      <c r="E436" s="0" t="inlineStr">
        <is>
          <t>KSU DIXIE W GOLD:116154E-2XL</t>
        </is>
      </c>
      <c r="F436" s="0" t="inlineStr">
        <is>
          <t>'805116154087</t>
        </is>
      </c>
      <c r="G436" s="0" t="inlineStr">
        <is>
          <t>WOMENS</t>
        </is>
      </c>
      <c r="H436" s="0" t="inlineStr">
        <is>
          <t>2XL</t>
        </is>
      </c>
      <c r="I436" s="0">
        <v>56.99</v>
      </c>
      <c r="J436" s="0">
        <v>3</v>
      </c>
    </row>
    <row r="437" spans="1:10" customHeight="0">
      <c r="A437" s="0">
        <f>HYPERLINK("https://dl.dropboxusercontent.com/scl/fi/oskzn2herhv9f1s5vt9ha/116154-af.jpg?rlkey=xtba53wbfctf8donvd5ebh1u8&amp;dl=0","Click to download Image")</f>
      </c>
      <c r="B437" s="0">
        <f>HYPERLINK("https://dl.dropboxusercontent.com/scl/fi/7be376cn5an851ruzv7aj/womens-size-chartsdixie.jpg?rlkey=fzaemvmb7qtasme268t8j9f0q&amp;dl=0","Click to download SizeChart")</f>
      </c>
      <c r="C437" s="0" t="inlineStr">
        <is>
          <t>Dixie Women's Reversible Vest</t>
        </is>
      </c>
      <c r="D437" s="0" t="inlineStr">
        <is>
          <t>'116154</t>
        </is>
      </c>
      <c r="E437" s="0" t="inlineStr">
        <is>
          <t>KSU DIXIE W GOLD:116154F-3XL</t>
        </is>
      </c>
      <c r="F437" s="0" t="inlineStr">
        <is>
          <t>'805116154094</t>
        </is>
      </c>
      <c r="G437" s="0" t="inlineStr">
        <is>
          <t>WOMENS</t>
        </is>
      </c>
      <c r="H437" s="0" t="inlineStr">
        <is>
          <t>3XL</t>
        </is>
      </c>
      <c r="I437" s="0">
        <v>56.99</v>
      </c>
      <c r="J437" s="0">
        <v>2</v>
      </c>
    </row>
    <row r="438" spans="1:10" customHeight="0">
      <c r="A438" s="0">
        <f>HYPERLINK("https://dl.dropboxusercontent.com/scl/fi/oskzn2herhv9f1s5vt9ha/116154-af.jpg?rlkey=xtba53wbfctf8donvd5ebh1u8&amp;dl=0","Click to download Image")</f>
      </c>
      <c r="B438" s="0">
        <f>HYPERLINK("https://dl.dropboxusercontent.com/scl/fi/7be376cn5an851ruzv7aj/womens-size-chartsdixie.jpg?rlkey=fzaemvmb7qtasme268t8j9f0q&amp;dl=0","Click to download SizeChart")</f>
      </c>
      <c r="C438" s="0" t="inlineStr">
        <is>
          <t>Dixie Women's Reversible Vest</t>
        </is>
      </c>
      <c r="D438" s="0" t="inlineStr">
        <is>
          <t>'116154</t>
        </is>
      </c>
      <c r="E438" s="0" t="inlineStr">
        <is>
          <t>KSU DIXIE W GOLD 12 PACK:116154Z-12PK</t>
        </is>
      </c>
      <c r="F438" s="0" t="inlineStr">
        <is>
          <t>'805116154995</t>
        </is>
      </c>
      <c r="G438" s="0" t="inlineStr">
        <is>
          <t>WOMENS</t>
        </is>
      </c>
      <c r="H438" s="0" t="inlineStr">
        <is>
          <t>12 PACK</t>
        </is>
      </c>
      <c r="I438" s="0">
        <v>528</v>
      </c>
      <c r="J438" s="0">
        <v>0</v>
      </c>
    </row>
    <row r="439" spans="1:10" customHeight="0">
      <c r="A439" s="0">
        <f>HYPERLINK("https://dl.dropboxusercontent.com/scl/fi/2s6hpvpj326402hvarowo/120549-af.jpg?rlkey=cvlcb52hix5rljzza63za1fmo&amp;dl=0","Click to download Image")</f>
      </c>
      <c r="C439" s="0" t="inlineStr">
        <is>
          <t>Sterling Womens Cap</t>
        </is>
      </c>
      <c r="D439" s="0" t="inlineStr">
        <is>
          <t>'120549</t>
        </is>
      </c>
      <c r="E439" s="0" t="inlineStr">
        <is>
          <t>KSU A STERLING:120549</t>
        </is>
      </c>
      <c r="F439" s="0" t="inlineStr">
        <is>
          <t>'705120549018</t>
        </is>
      </c>
      <c r="G439" s="0" t="inlineStr">
        <is>
          <t>WOMENS</t>
        </is>
      </c>
      <c r="H439" s="0" t="inlineStr">
        <is>
          <t>WOMENS</t>
        </is>
      </c>
      <c r="I439" s="0">
        <v>20.99</v>
      </c>
      <c r="J439" s="0">
        <v>131</v>
      </c>
    </row>
    <row r="440" spans="1:10" customHeight="0">
      <c r="A440" s="0">
        <f>HYPERLINK("https://dl.dropboxusercontent.com/scl/fi/cyfy51l9t3vlnv2ckn2n4/109208-af.jpg?rlkey=q09x7a8wd8czzk8joybddtstb&amp;dl=0","Click to download Image")</f>
      </c>
      <c r="B440" s="0">
        <f>HYPERLINK("https://dl.dropboxusercontent.com/scl/fi/coq1b0ld9g09rkd8de9s9/mens-pullover-size-charts-trenton.jpg?rlkey=bhmhqh9jnbkdp30kx2gzfk9aw&amp;dl=0","Click to download SizeChart")</f>
      </c>
      <c r="C440" s="0" t="inlineStr">
        <is>
          <t>Trenton Men's Pullover</t>
        </is>
      </c>
      <c r="D440" s="0" t="inlineStr">
        <is>
          <t>'109208</t>
        </is>
      </c>
      <c r="E440" s="0" t="inlineStr">
        <is>
          <t>KSU TRENTON:109208A - S</t>
        </is>
      </c>
      <c r="F440" s="0" t="inlineStr">
        <is>
          <t>'800109208013</t>
        </is>
      </c>
      <c r="G440" s="0" t="inlineStr">
        <is>
          <t>MENS</t>
        </is>
      </c>
      <c r="H440" s="0" t="inlineStr">
        <is>
          <t>S</t>
        </is>
      </c>
      <c r="I440" s="0">
        <v>59.99</v>
      </c>
      <c r="J440" s="0">
        <v>1</v>
      </c>
    </row>
    <row r="441" spans="1:10" customHeight="0">
      <c r="A441" s="0">
        <f>HYPERLINK("https://dl.dropboxusercontent.com/scl/fi/cyfy51l9t3vlnv2ckn2n4/109208-af.jpg?rlkey=q09x7a8wd8czzk8joybddtstb&amp;dl=0","Click to download Image")</f>
      </c>
      <c r="B441" s="0">
        <f>HYPERLINK("https://dl.dropboxusercontent.com/scl/fi/coq1b0ld9g09rkd8de9s9/mens-pullover-size-charts-trenton.jpg?rlkey=bhmhqh9jnbkdp30kx2gzfk9aw&amp;dl=0","Click to download SizeChart")</f>
      </c>
      <c r="C441" s="0" t="inlineStr">
        <is>
          <t>Trenton Men's Pullover</t>
        </is>
      </c>
      <c r="D441" s="0" t="inlineStr">
        <is>
          <t>'109208</t>
        </is>
      </c>
      <c r="E441" s="0" t="inlineStr">
        <is>
          <t>KSU TRENTON:109208B - M</t>
        </is>
      </c>
      <c r="F441" s="0" t="inlineStr">
        <is>
          <t>'800109208020</t>
        </is>
      </c>
      <c r="G441" s="0" t="inlineStr">
        <is>
          <t>MENS</t>
        </is>
      </c>
      <c r="H441" s="0" t="inlineStr">
        <is>
          <t>M</t>
        </is>
      </c>
      <c r="I441" s="0">
        <v>59.99</v>
      </c>
      <c r="J441" s="0">
        <v>2</v>
      </c>
    </row>
    <row r="442" spans="1:10" customHeight="0">
      <c r="A442" s="0">
        <f>HYPERLINK("https://dl.dropboxusercontent.com/scl/fi/cyfy51l9t3vlnv2ckn2n4/109208-af.jpg?rlkey=q09x7a8wd8czzk8joybddtstb&amp;dl=0","Click to download Image")</f>
      </c>
      <c r="B442" s="0">
        <f>HYPERLINK("https://dl.dropboxusercontent.com/scl/fi/coq1b0ld9g09rkd8de9s9/mens-pullover-size-charts-trenton.jpg?rlkey=bhmhqh9jnbkdp30kx2gzfk9aw&amp;dl=0","Click to download SizeChart")</f>
      </c>
      <c r="C442" s="0" t="inlineStr">
        <is>
          <t>Trenton Men's Pullover</t>
        </is>
      </c>
      <c r="D442" s="0" t="inlineStr">
        <is>
          <t>'109208</t>
        </is>
      </c>
      <c r="E442" s="0" t="inlineStr">
        <is>
          <t>KSU TRENTON:109208C - L</t>
        </is>
      </c>
      <c r="F442" s="0" t="inlineStr">
        <is>
          <t>'800109208037</t>
        </is>
      </c>
      <c r="G442" s="0" t="inlineStr">
        <is>
          <t>MENS</t>
        </is>
      </c>
      <c r="H442" s="0" t="inlineStr">
        <is>
          <t>L</t>
        </is>
      </c>
      <c r="I442" s="0">
        <v>59.99</v>
      </c>
      <c r="J442" s="0">
        <v>0</v>
      </c>
    </row>
    <row r="443" spans="1:10" customHeight="0">
      <c r="A443" s="0">
        <f>HYPERLINK("https://dl.dropboxusercontent.com/scl/fi/cyfy51l9t3vlnv2ckn2n4/109208-af.jpg?rlkey=q09x7a8wd8czzk8joybddtstb&amp;dl=0","Click to download Image")</f>
      </c>
      <c r="B443" s="0">
        <f>HYPERLINK("https://dl.dropboxusercontent.com/scl/fi/coq1b0ld9g09rkd8de9s9/mens-pullover-size-charts-trenton.jpg?rlkey=bhmhqh9jnbkdp30kx2gzfk9aw&amp;dl=0","Click to download SizeChart")</f>
      </c>
      <c r="C443" s="0" t="inlineStr">
        <is>
          <t>Trenton Men's Pullover</t>
        </is>
      </c>
      <c r="D443" s="0" t="inlineStr">
        <is>
          <t>'109208</t>
        </is>
      </c>
      <c r="E443" s="0" t="inlineStr">
        <is>
          <t>KSU TRENTON:109208D - XL</t>
        </is>
      </c>
      <c r="F443" s="0" t="inlineStr">
        <is>
          <t>'800109208044</t>
        </is>
      </c>
      <c r="G443" s="0" t="inlineStr">
        <is>
          <t>MENS</t>
        </is>
      </c>
      <c r="H443" s="0" t="inlineStr">
        <is>
          <t>XL</t>
        </is>
      </c>
      <c r="I443" s="0">
        <v>59.99</v>
      </c>
      <c r="J443" s="0">
        <v>2</v>
      </c>
    </row>
    <row r="444" spans="1:10" customHeight="0">
      <c r="A444" s="0">
        <f>HYPERLINK("https://dl.dropboxusercontent.com/scl/fi/cyfy51l9t3vlnv2ckn2n4/109208-af.jpg?rlkey=q09x7a8wd8czzk8joybddtstb&amp;dl=0","Click to download Image")</f>
      </c>
      <c r="B444" s="0">
        <f>HYPERLINK("https://dl.dropboxusercontent.com/scl/fi/coq1b0ld9g09rkd8de9s9/mens-pullover-size-charts-trenton.jpg?rlkey=bhmhqh9jnbkdp30kx2gzfk9aw&amp;dl=0","Click to download SizeChart")</f>
      </c>
      <c r="C444" s="0" t="inlineStr">
        <is>
          <t>Trenton Men's Pullover</t>
        </is>
      </c>
      <c r="D444" s="0" t="inlineStr">
        <is>
          <t>'109208</t>
        </is>
      </c>
      <c r="E444" s="0" t="inlineStr">
        <is>
          <t>KSU TRENTON:109208E - 2XL</t>
        </is>
      </c>
      <c r="F444" s="0" t="inlineStr">
        <is>
          <t>'800109208051</t>
        </is>
      </c>
      <c r="G444" s="0" t="inlineStr">
        <is>
          <t>MENS</t>
        </is>
      </c>
      <c r="H444" s="0" t="inlineStr">
        <is>
          <t>2XL</t>
        </is>
      </c>
      <c r="I444" s="0">
        <v>61.99</v>
      </c>
      <c r="J444" s="0">
        <v>2</v>
      </c>
    </row>
    <row r="445" spans="1:10" customHeight="0">
      <c r="A445" s="0">
        <f>HYPERLINK("https://dl.dropboxusercontent.com/scl/fi/cyfy51l9t3vlnv2ckn2n4/109208-af.jpg?rlkey=q09x7a8wd8czzk8joybddtstb&amp;dl=0","Click to download Image")</f>
      </c>
      <c r="B445" s="0">
        <f>HYPERLINK("https://dl.dropboxusercontent.com/scl/fi/coq1b0ld9g09rkd8de9s9/mens-pullover-size-charts-trenton.jpg?rlkey=bhmhqh9jnbkdp30kx2gzfk9aw&amp;dl=0","Click to download SizeChart")</f>
      </c>
      <c r="C445" s="0" t="inlineStr">
        <is>
          <t>Trenton Men's Pullover</t>
        </is>
      </c>
      <c r="D445" s="0" t="inlineStr">
        <is>
          <t>'109208</t>
        </is>
      </c>
      <c r="E445" s="0" t="inlineStr">
        <is>
          <t>KSU TRENTON:109208F - 3XL</t>
        </is>
      </c>
      <c r="F445" s="0" t="inlineStr">
        <is>
          <t>'800109208068</t>
        </is>
      </c>
      <c r="G445" s="0" t="inlineStr">
        <is>
          <t>MENS</t>
        </is>
      </c>
      <c r="H445" s="0" t="inlineStr">
        <is>
          <t>3XL</t>
        </is>
      </c>
      <c r="I445" s="0">
        <v>61.99</v>
      </c>
      <c r="J445" s="0">
        <v>1</v>
      </c>
    </row>
    <row r="446" spans="1:10" customHeight="0">
      <c r="A446" s="0">
        <f>HYPERLINK("https://dl.dropboxusercontent.com/scl/fi/et7e6b69a6d6ckeby9q3f/116196-af.jpg?rlkey=k2v06453qa3v29gcqlk355cik&amp;dl=0","Click to download Image")</f>
      </c>
      <c r="B446" s="0">
        <f>HYPERLINK("https://dl.dropboxusercontent.com/scl/fi/lun4t2j3is3zey2glwq3d/graphic-update22022-youth.jpg?rlkey=19ivbvvl4k7lltp0w0suna36r&amp;dl=0","Click to download SizeChart")</f>
      </c>
      <c r="C446" s="0" t="inlineStr">
        <is>
          <t>Birdie Youth Tri-Blend Button Up</t>
        </is>
      </c>
      <c r="D446" s="0" t="inlineStr">
        <is>
          <t>'116196</t>
        </is>
      </c>
      <c r="E446" s="0" t="inlineStr">
        <is>
          <t>KSU BIRDIE Y PURPLE:116196B-YS</t>
        </is>
      </c>
      <c r="F446" s="0" t="inlineStr">
        <is>
          <t>'805116196018</t>
        </is>
      </c>
      <c r="G446" s="0" t="inlineStr">
        <is>
          <t>YOUTH</t>
        </is>
      </c>
      <c r="H446" s="0" t="inlineStr">
        <is>
          <t>YS</t>
        </is>
      </c>
      <c r="I446" s="0">
        <v>34.99</v>
      </c>
      <c r="J446" s="0">
        <v>9</v>
      </c>
    </row>
    <row r="447" spans="1:10" customHeight="0">
      <c r="A447" s="0">
        <f>HYPERLINK("https://dl.dropboxusercontent.com/scl/fi/et7e6b69a6d6ckeby9q3f/116196-af.jpg?rlkey=k2v06453qa3v29gcqlk355cik&amp;dl=0","Click to download Image")</f>
      </c>
      <c r="B447" s="0">
        <f>HYPERLINK("https://dl.dropboxusercontent.com/scl/fi/lun4t2j3is3zey2glwq3d/graphic-update22022-youth.jpg?rlkey=19ivbvvl4k7lltp0w0suna36r&amp;dl=0","Click to download SizeChart")</f>
      </c>
      <c r="C447" s="0" t="inlineStr">
        <is>
          <t>Birdie Youth Tri-Blend Button Up</t>
        </is>
      </c>
      <c r="D447" s="0" t="inlineStr">
        <is>
          <t>'116196</t>
        </is>
      </c>
      <c r="E447" s="0" t="inlineStr">
        <is>
          <t>KSU BIRDIE Y PURPLE:116196C-YM</t>
        </is>
      </c>
      <c r="F447" s="0" t="inlineStr">
        <is>
          <t>'805116196025</t>
        </is>
      </c>
      <c r="G447" s="0" t="inlineStr">
        <is>
          <t>YOUTH</t>
        </is>
      </c>
      <c r="H447" s="0" t="inlineStr">
        <is>
          <t>YM</t>
        </is>
      </c>
      <c r="I447" s="0">
        <v>34.99</v>
      </c>
      <c r="J447" s="0">
        <v>9</v>
      </c>
    </row>
    <row r="448" spans="1:10" customHeight="0">
      <c r="A448" s="0">
        <f>HYPERLINK("https://dl.dropboxusercontent.com/scl/fi/et7e6b69a6d6ckeby9q3f/116196-af.jpg?rlkey=k2v06453qa3v29gcqlk355cik&amp;dl=0","Click to download Image")</f>
      </c>
      <c r="B448" s="0">
        <f>HYPERLINK("https://dl.dropboxusercontent.com/scl/fi/lun4t2j3is3zey2glwq3d/graphic-update22022-youth.jpg?rlkey=19ivbvvl4k7lltp0w0suna36r&amp;dl=0","Click to download SizeChart")</f>
      </c>
      <c r="C448" s="0" t="inlineStr">
        <is>
          <t>Birdie Youth Tri-Blend Button Up</t>
        </is>
      </c>
      <c r="D448" s="0" t="inlineStr">
        <is>
          <t>'116196</t>
        </is>
      </c>
      <c r="E448" s="0" t="inlineStr">
        <is>
          <t>KSU BIRDIE Y PURPLE:116196D-YL</t>
        </is>
      </c>
      <c r="F448" s="0" t="inlineStr">
        <is>
          <t>'805116196032</t>
        </is>
      </c>
      <c r="G448" s="0" t="inlineStr">
        <is>
          <t>YOUTH</t>
        </is>
      </c>
      <c r="H448" s="0" t="inlineStr">
        <is>
          <t>YL</t>
        </is>
      </c>
      <c r="I448" s="0">
        <v>34.99</v>
      </c>
      <c r="J448" s="0">
        <v>9</v>
      </c>
    </row>
    <row r="449" spans="1:10" customHeight="0">
      <c r="A449" s="0">
        <f>HYPERLINK("https://dl.dropboxusercontent.com/scl/fi/et7e6b69a6d6ckeby9q3f/116196-af.jpg?rlkey=k2v06453qa3v29gcqlk355cik&amp;dl=0","Click to download Image")</f>
      </c>
      <c r="B449" s="0">
        <f>HYPERLINK("https://dl.dropboxusercontent.com/scl/fi/lun4t2j3is3zey2glwq3d/graphic-update22022-youth.jpg?rlkey=19ivbvvl4k7lltp0w0suna36r&amp;dl=0","Click to download SizeChart")</f>
      </c>
      <c r="C449" s="0" t="inlineStr">
        <is>
          <t>Birdie Youth Tri-Blend Button Up</t>
        </is>
      </c>
      <c r="D449" s="0" t="inlineStr">
        <is>
          <t>'116196</t>
        </is>
      </c>
      <c r="E449" s="0" t="inlineStr">
        <is>
          <t>KSU BIRDIE Y PURPLE:116196E-YXL</t>
        </is>
      </c>
      <c r="F449" s="0" t="inlineStr">
        <is>
          <t>'805116196049</t>
        </is>
      </c>
      <c r="G449" s="0" t="inlineStr">
        <is>
          <t>YOUTH</t>
        </is>
      </c>
      <c r="H449" s="0" t="inlineStr">
        <is>
          <t>YXL</t>
        </is>
      </c>
      <c r="I449" s="0">
        <v>34.99</v>
      </c>
      <c r="J449" s="0">
        <v>9</v>
      </c>
    </row>
    <row r="450" spans="1:10" customHeight="0">
      <c r="A450" s="0">
        <f>HYPERLINK("https://dl.dropboxusercontent.com/scl/fi/et7e6b69a6d6ckeby9q3f/116196-af.jpg?rlkey=k2v06453qa3v29gcqlk355cik&amp;dl=0","Click to download Image")</f>
      </c>
      <c r="B450" s="0">
        <f>HYPERLINK("https://dl.dropboxusercontent.com/scl/fi/lun4t2j3is3zey2glwq3d/graphic-update22022-youth.jpg?rlkey=19ivbvvl4k7lltp0w0suna36r&amp;dl=0","Click to download SizeChart")</f>
      </c>
      <c r="C450" s="0" t="inlineStr">
        <is>
          <t>Birdie Youth Tri-Blend Button Up</t>
        </is>
      </c>
      <c r="D450" s="0" t="inlineStr">
        <is>
          <t>'116196</t>
        </is>
      </c>
      <c r="E450" s="0" t="inlineStr">
        <is>
          <t>KSU BIRDIE Y PURPLE 12 PACK:116196Z-12PK</t>
        </is>
      </c>
      <c r="F450" s="0" t="inlineStr">
        <is>
          <t>'805116196995</t>
        </is>
      </c>
      <c r="G450" s="0" t="inlineStr">
        <is>
          <t>YOUTH</t>
        </is>
      </c>
      <c r="H450" s="0" t="inlineStr">
        <is>
          <t>12 PACK</t>
        </is>
      </c>
      <c r="I450" s="0">
        <v>395.88</v>
      </c>
      <c r="J450" s="0">
        <v>0</v>
      </c>
    </row>
    <row r="451" spans="1:10" customHeight="0">
      <c r="A451" s="0">
        <f>HYPERLINK("https://dl.dropboxusercontent.com/scl/fi/axy81he6vi31f6jpslboh/116196-af.jpg?rlkey=n3q32cr75v6arf0p5sr07149g&amp;dl=0","Click to download Image")</f>
      </c>
      <c r="B451" s="0">
        <f>HYPERLINK("https://dl.dropboxusercontent.com/scl/fi/m67acfzbzqr316pxxubz3/graphic-update22022-toddler.jpg?rlkey=j8j3gdzi8bmqti1l32pqvfpbn&amp;dl=0","Click to download SizeChart")</f>
      </c>
      <c r="C451" s="0" t="inlineStr">
        <is>
          <t>Birdie Toddler Tri-Blend Button Up</t>
        </is>
      </c>
      <c r="D451" s="0" t="inlineStr">
        <is>
          <t>'116197</t>
        </is>
      </c>
      <c r="E451" s="0" t="inlineStr">
        <is>
          <t>KSU BIRDIE T PURPLE:116197A-2T</t>
        </is>
      </c>
      <c r="F451" s="0" t="inlineStr">
        <is>
          <t>'805116197084</t>
        </is>
      </c>
      <c r="G451" s="0" t="inlineStr">
        <is>
          <t>TODDLER</t>
        </is>
      </c>
      <c r="H451" s="0" t="inlineStr">
        <is>
          <t>2T</t>
        </is>
      </c>
      <c r="I451" s="0">
        <v>34.99</v>
      </c>
      <c r="J451" s="0">
        <v>9</v>
      </c>
    </row>
    <row r="452" spans="1:10" customHeight="0">
      <c r="A452" s="0">
        <f>HYPERLINK("https://dl.dropboxusercontent.com/scl/fi/axy81he6vi31f6jpslboh/116196-af.jpg?rlkey=n3q32cr75v6arf0p5sr07149g&amp;dl=0","Click to download Image")</f>
      </c>
      <c r="B452" s="0">
        <f>HYPERLINK("https://dl.dropboxusercontent.com/scl/fi/m67acfzbzqr316pxxubz3/graphic-update22022-toddler.jpg?rlkey=j8j3gdzi8bmqti1l32pqvfpbn&amp;dl=0","Click to download SizeChart")</f>
      </c>
      <c r="C452" s="0" t="inlineStr">
        <is>
          <t>Birdie Toddler Tri-Blend Button Up</t>
        </is>
      </c>
      <c r="D452" s="0" t="inlineStr">
        <is>
          <t>'116197</t>
        </is>
      </c>
      <c r="E452" s="0" t="inlineStr">
        <is>
          <t>KSU BIRDIE T PURPLE:116197B-3T</t>
        </is>
      </c>
      <c r="F452" s="0" t="inlineStr">
        <is>
          <t>'805116197091</t>
        </is>
      </c>
      <c r="G452" s="0" t="inlineStr">
        <is>
          <t>TODDLER</t>
        </is>
      </c>
      <c r="H452" s="0" t="inlineStr">
        <is>
          <t>3T</t>
        </is>
      </c>
      <c r="I452" s="0">
        <v>34.99</v>
      </c>
      <c r="J452" s="0">
        <v>9</v>
      </c>
    </row>
    <row r="453" spans="1:10" customHeight="0">
      <c r="A453" s="0">
        <f>HYPERLINK("https://dl.dropboxusercontent.com/scl/fi/axy81he6vi31f6jpslboh/116196-af.jpg?rlkey=n3q32cr75v6arf0p5sr07149g&amp;dl=0","Click to download Image")</f>
      </c>
      <c r="B453" s="0">
        <f>HYPERLINK("https://dl.dropboxusercontent.com/scl/fi/m67acfzbzqr316pxxubz3/graphic-update22022-toddler.jpg?rlkey=j8j3gdzi8bmqti1l32pqvfpbn&amp;dl=0","Click to download SizeChart")</f>
      </c>
      <c r="C453" s="0" t="inlineStr">
        <is>
          <t>Birdie Toddler Tri-Blend Button Up</t>
        </is>
      </c>
      <c r="D453" s="0" t="inlineStr">
        <is>
          <t>'116197</t>
        </is>
      </c>
      <c r="E453" s="0" t="inlineStr">
        <is>
          <t>KSU BIRDIE T PURPLE:116197C-4T</t>
        </is>
      </c>
      <c r="F453" s="0" t="inlineStr">
        <is>
          <t>'805116197107</t>
        </is>
      </c>
      <c r="G453" s="0" t="inlineStr">
        <is>
          <t>TODDLER</t>
        </is>
      </c>
      <c r="H453" s="0" t="inlineStr">
        <is>
          <t>4T</t>
        </is>
      </c>
      <c r="I453" s="0">
        <v>34.99</v>
      </c>
      <c r="J453" s="0">
        <v>9</v>
      </c>
    </row>
    <row r="454" spans="1:10" customHeight="0">
      <c r="A454" s="0">
        <f>HYPERLINK("https://dl.dropboxusercontent.com/scl/fi/axy81he6vi31f6jpslboh/116196-af.jpg?rlkey=n3q32cr75v6arf0p5sr07149g&amp;dl=0","Click to download Image")</f>
      </c>
      <c r="B454" s="0">
        <f>HYPERLINK("https://dl.dropboxusercontent.com/scl/fi/m67acfzbzqr316pxxubz3/graphic-update22022-toddler.jpg?rlkey=j8j3gdzi8bmqti1l32pqvfpbn&amp;dl=0","Click to download SizeChart")</f>
      </c>
      <c r="C454" s="0" t="inlineStr">
        <is>
          <t>Birdie Toddler Tri-Blend Button Up</t>
        </is>
      </c>
      <c r="D454" s="0" t="inlineStr">
        <is>
          <t>'116197</t>
        </is>
      </c>
      <c r="E454" s="0" t="inlineStr">
        <is>
          <t>KSU BIRDIE T PURPLE:116197D-5T</t>
        </is>
      </c>
      <c r="F454" s="0" t="inlineStr">
        <is>
          <t>'805116197114</t>
        </is>
      </c>
      <c r="G454" s="0" t="inlineStr">
        <is>
          <t>TODDLER</t>
        </is>
      </c>
      <c r="H454" s="0" t="inlineStr">
        <is>
          <t>5T</t>
        </is>
      </c>
      <c r="I454" s="0">
        <v>34.99</v>
      </c>
      <c r="J454" s="0">
        <v>9</v>
      </c>
    </row>
    <row r="455" spans="1:10" customHeight="0">
      <c r="A455" s="0">
        <f>HYPERLINK("https://dl.dropboxusercontent.com/scl/fi/axy81he6vi31f6jpslboh/116196-af.jpg?rlkey=n3q32cr75v6arf0p5sr07149g&amp;dl=0","Click to download Image")</f>
      </c>
      <c r="B455" s="0">
        <f>HYPERLINK("https://dl.dropboxusercontent.com/scl/fi/m67acfzbzqr316pxxubz3/graphic-update22022-toddler.jpg?rlkey=j8j3gdzi8bmqti1l32pqvfpbn&amp;dl=0","Click to download SizeChart")</f>
      </c>
      <c r="C455" s="0" t="inlineStr">
        <is>
          <t>Birdie Toddler Tri-Blend Button Up</t>
        </is>
      </c>
      <c r="D455" s="0" t="inlineStr">
        <is>
          <t>'116197</t>
        </is>
      </c>
      <c r="E455" s="0" t="inlineStr">
        <is>
          <t>KSU BIRDIE T PURPLE 12 PACK:116197Z-12PK</t>
        </is>
      </c>
      <c r="F455" s="0" t="inlineStr">
        <is>
          <t>'805116197992</t>
        </is>
      </c>
      <c r="G455" s="0" t="inlineStr">
        <is>
          <t>TODDLER</t>
        </is>
      </c>
      <c r="H455" s="0" t="inlineStr">
        <is>
          <t>12 PACK</t>
        </is>
      </c>
      <c r="I455" s="0">
        <v>395.88</v>
      </c>
      <c r="J455" s="0">
        <v>0</v>
      </c>
    </row>
    <row r="456" spans="1:10" customHeight="0">
      <c r="A456" s="0">
        <f>HYPERLINK("https://dl.dropboxusercontent.com/scl/fi/1slrlybpv313ihaay0ysl/116107-af.jpg?rlkey=iqhw6mdm5rf3bwjjda0jhzlj0&amp;dl=0","Click to download Image")</f>
      </c>
      <c r="B456" s="0">
        <f>HYPERLINK("https://dl.dropboxusercontent.com/scl/fi/j5o1339v2p1tvks6wym3f/mens-pullover-size-chartsblaise.jpg?rlkey=g50eqp45rhx2qr84y2gu5wk81&amp;dl=0","Click to download SizeChart")</f>
      </c>
      <c r="C456" s="0" t="inlineStr">
        <is>
          <t>Blaise Men's 1/4 Zip Fleece</t>
        </is>
      </c>
      <c r="D456" s="0" t="inlineStr">
        <is>
          <t>'116107</t>
        </is>
      </c>
      <c r="E456" s="0" t="inlineStr">
        <is>
          <t>KSU BLAISE M PURPLE:116107A-S</t>
        </is>
      </c>
      <c r="F456" s="0" t="inlineStr">
        <is>
          <t>'805116107045</t>
        </is>
      </c>
      <c r="G456" s="0" t="inlineStr">
        <is>
          <t>MENS</t>
        </is>
      </c>
      <c r="H456" s="0" t="inlineStr">
        <is>
          <t>S</t>
        </is>
      </c>
      <c r="I456" s="0">
        <v>59.99</v>
      </c>
      <c r="J456" s="0">
        <v>4</v>
      </c>
    </row>
    <row r="457" spans="1:10" customHeight="0">
      <c r="A457" s="0">
        <f>HYPERLINK("https://dl.dropboxusercontent.com/scl/fi/1slrlybpv313ihaay0ysl/116107-af.jpg?rlkey=iqhw6mdm5rf3bwjjda0jhzlj0&amp;dl=0","Click to download Image")</f>
      </c>
      <c r="B457" s="0">
        <f>HYPERLINK("https://dl.dropboxusercontent.com/scl/fi/j5o1339v2p1tvks6wym3f/mens-pullover-size-chartsblaise.jpg?rlkey=g50eqp45rhx2qr84y2gu5wk81&amp;dl=0","Click to download SizeChart")</f>
      </c>
      <c r="C457" s="0" t="inlineStr">
        <is>
          <t>Blaise Men's 1/4 Zip Fleece</t>
        </is>
      </c>
      <c r="D457" s="0" t="inlineStr">
        <is>
          <t>'116107</t>
        </is>
      </c>
      <c r="E457" s="0" t="inlineStr">
        <is>
          <t>KSU BLAISE M PURPLE:116107B-M</t>
        </is>
      </c>
      <c r="F457" s="0" t="inlineStr">
        <is>
          <t>'805116107052</t>
        </is>
      </c>
      <c r="G457" s="0" t="inlineStr">
        <is>
          <t>MENS</t>
        </is>
      </c>
      <c r="H457" s="0" t="inlineStr">
        <is>
          <t>M</t>
        </is>
      </c>
      <c r="I457" s="0">
        <v>59.99</v>
      </c>
      <c r="J457" s="0">
        <v>8</v>
      </c>
    </row>
    <row r="458" spans="1:10" customHeight="0">
      <c r="A458" s="0">
        <f>HYPERLINK("https://dl.dropboxusercontent.com/scl/fi/1slrlybpv313ihaay0ysl/116107-af.jpg?rlkey=iqhw6mdm5rf3bwjjda0jhzlj0&amp;dl=0","Click to download Image")</f>
      </c>
      <c r="B458" s="0">
        <f>HYPERLINK("https://dl.dropboxusercontent.com/scl/fi/j5o1339v2p1tvks6wym3f/mens-pullover-size-chartsblaise.jpg?rlkey=g50eqp45rhx2qr84y2gu5wk81&amp;dl=0","Click to download SizeChart")</f>
      </c>
      <c r="C458" s="0" t="inlineStr">
        <is>
          <t>Blaise Men's 1/4 Zip Fleece</t>
        </is>
      </c>
      <c r="D458" s="0" t="inlineStr">
        <is>
          <t>'116107</t>
        </is>
      </c>
      <c r="E458" s="0" t="inlineStr">
        <is>
          <t>KSU BLAISE M PURPLE:116107C-L</t>
        </is>
      </c>
      <c r="F458" s="0" t="inlineStr">
        <is>
          <t>'805116107069</t>
        </is>
      </c>
      <c r="G458" s="0" t="inlineStr">
        <is>
          <t>MENS</t>
        </is>
      </c>
      <c r="H458" s="0" t="inlineStr">
        <is>
          <t>L</t>
        </is>
      </c>
      <c r="I458" s="0">
        <v>59.99</v>
      </c>
      <c r="J458" s="0">
        <v>4</v>
      </c>
    </row>
    <row r="459" spans="1:10" customHeight="0">
      <c r="A459" s="0">
        <f>HYPERLINK("https://dl.dropboxusercontent.com/scl/fi/1slrlybpv313ihaay0ysl/116107-af.jpg?rlkey=iqhw6mdm5rf3bwjjda0jhzlj0&amp;dl=0","Click to download Image")</f>
      </c>
      <c r="B459" s="0">
        <f>HYPERLINK("https://dl.dropboxusercontent.com/scl/fi/j5o1339v2p1tvks6wym3f/mens-pullover-size-chartsblaise.jpg?rlkey=g50eqp45rhx2qr84y2gu5wk81&amp;dl=0","Click to download SizeChart")</f>
      </c>
      <c r="C459" s="0" t="inlineStr">
        <is>
          <t>Blaise Men's 1/4 Zip Fleece</t>
        </is>
      </c>
      <c r="D459" s="0" t="inlineStr">
        <is>
          <t>'116107</t>
        </is>
      </c>
      <c r="E459" s="0" t="inlineStr">
        <is>
          <t>KSU BLAISE M PURPLE:116107D-XL</t>
        </is>
      </c>
      <c r="F459" s="0" t="inlineStr">
        <is>
          <t>'805116107076</t>
        </is>
      </c>
      <c r="G459" s="0" t="inlineStr">
        <is>
          <t>MENS</t>
        </is>
      </c>
      <c r="H459" s="0" t="inlineStr">
        <is>
          <t>XL</t>
        </is>
      </c>
      <c r="I459" s="0">
        <v>59.99</v>
      </c>
      <c r="J459" s="0">
        <v>5</v>
      </c>
    </row>
    <row r="460" spans="1:10" customHeight="0">
      <c r="A460" s="0">
        <f>HYPERLINK("https://dl.dropboxusercontent.com/scl/fi/1slrlybpv313ihaay0ysl/116107-af.jpg?rlkey=iqhw6mdm5rf3bwjjda0jhzlj0&amp;dl=0","Click to download Image")</f>
      </c>
      <c r="B460" s="0">
        <f>HYPERLINK("https://dl.dropboxusercontent.com/scl/fi/j5o1339v2p1tvks6wym3f/mens-pullover-size-chartsblaise.jpg?rlkey=g50eqp45rhx2qr84y2gu5wk81&amp;dl=0","Click to download SizeChart")</f>
      </c>
      <c r="C460" s="0" t="inlineStr">
        <is>
          <t>Blaise Men's 1/4 Zip Fleece</t>
        </is>
      </c>
      <c r="D460" s="0" t="inlineStr">
        <is>
          <t>'116107</t>
        </is>
      </c>
      <c r="E460" s="0" t="inlineStr">
        <is>
          <t>KSU BLAISE M PURPLE:116107E-2XL</t>
        </is>
      </c>
      <c r="F460" s="0" t="inlineStr">
        <is>
          <t>'805116107083</t>
        </is>
      </c>
      <c r="G460" s="0" t="inlineStr">
        <is>
          <t>MENS</t>
        </is>
      </c>
      <c r="H460" s="0" t="inlineStr">
        <is>
          <t>2XL</t>
        </is>
      </c>
      <c r="I460" s="0">
        <v>61.99</v>
      </c>
      <c r="J460" s="0">
        <v>5</v>
      </c>
    </row>
    <row r="461" spans="1:10" customHeight="0">
      <c r="A461" s="0">
        <f>HYPERLINK("https://dl.dropboxusercontent.com/scl/fi/1slrlybpv313ihaay0ysl/116107-af.jpg?rlkey=iqhw6mdm5rf3bwjjda0jhzlj0&amp;dl=0","Click to download Image")</f>
      </c>
      <c r="B461" s="0">
        <f>HYPERLINK("https://dl.dropboxusercontent.com/scl/fi/j5o1339v2p1tvks6wym3f/mens-pullover-size-chartsblaise.jpg?rlkey=g50eqp45rhx2qr84y2gu5wk81&amp;dl=0","Click to download SizeChart")</f>
      </c>
      <c r="C461" s="0" t="inlineStr">
        <is>
          <t>Blaise Men's 1/4 Zip Fleece</t>
        </is>
      </c>
      <c r="D461" s="0" t="inlineStr">
        <is>
          <t>'116107</t>
        </is>
      </c>
      <c r="E461" s="0" t="inlineStr">
        <is>
          <t>KSU BLAISE M PURPLE:116107F-3XL</t>
        </is>
      </c>
      <c r="F461" s="0" t="inlineStr">
        <is>
          <t>'805116107090</t>
        </is>
      </c>
      <c r="G461" s="0" t="inlineStr">
        <is>
          <t>MENS</t>
        </is>
      </c>
      <c r="H461" s="0" t="inlineStr">
        <is>
          <t>3XL</t>
        </is>
      </c>
      <c r="I461" s="0">
        <v>61.99</v>
      </c>
      <c r="J461" s="0">
        <v>4</v>
      </c>
    </row>
    <row r="462" spans="1:10" customHeight="0">
      <c r="A462" s="0">
        <f>HYPERLINK("https://dl.dropboxusercontent.com/scl/fi/1slrlybpv313ihaay0ysl/116107-af.jpg?rlkey=iqhw6mdm5rf3bwjjda0jhzlj0&amp;dl=0","Click to download Image")</f>
      </c>
      <c r="B462" s="0">
        <f>HYPERLINK("https://dl.dropboxusercontent.com/scl/fi/j5o1339v2p1tvks6wym3f/mens-pullover-size-chartsblaise.jpg?rlkey=g50eqp45rhx2qr84y2gu5wk81&amp;dl=0","Click to download SizeChart")</f>
      </c>
      <c r="C462" s="0" t="inlineStr">
        <is>
          <t>Blaise Men's 1/4 Zip Fleece</t>
        </is>
      </c>
      <c r="D462" s="0" t="inlineStr">
        <is>
          <t>'116107</t>
        </is>
      </c>
      <c r="E462" s="0" t="inlineStr">
        <is>
          <t>KSU BLAISE M PURPLE 12 PACK:116107Z-12PK</t>
        </is>
      </c>
      <c r="F462" s="0" t="inlineStr">
        <is>
          <t>'805116107991</t>
        </is>
      </c>
      <c r="G462" s="0" t="inlineStr">
        <is>
          <t>MENS</t>
        </is>
      </c>
      <c r="H462" s="0" t="inlineStr">
        <is>
          <t>12 PACK</t>
        </is>
      </c>
      <c r="I462" s="0">
        <v>701.88</v>
      </c>
      <c r="J462" s="0">
        <v>0</v>
      </c>
    </row>
    <row r="463" spans="1:10" customHeight="0">
      <c r="A463" s="0">
        <f>HYPERLINK("https://dl.dropboxusercontent.com/scl/fi/7mtdhurc7x5bm24dunzq7/108953f.jpg?rlkey=vvi0v7soycpdmizjw1akplrm4&amp;dl=0","Click to download Image")</f>
      </c>
      <c r="B463" s="0">
        <f>HYPERLINK("https://dl.dropboxusercontent.com/scl/fi/e7bua4scymm197x6zzqma/8-19womens-fitted.jpg?rlkey=73nlt15s36tolq5x8dd8ul4in&amp;dl=0","Click to download SizeChart")</f>
      </c>
      <c r="C463" s="0" t="inlineStr">
        <is>
          <t>Eliza Women's Off Shoulder Long Sleeve Shirt</t>
        </is>
      </c>
      <c r="D463" s="0" t="inlineStr">
        <is>
          <t>'108953</t>
        </is>
      </c>
      <c r="E463" s="0" t="inlineStr">
        <is>
          <t>KSU ELIZA:108953A-S</t>
        </is>
      </c>
      <c r="F463" s="0" t="inlineStr">
        <is>
          <t>'800108953013</t>
        </is>
      </c>
      <c r="G463" s="0" t="inlineStr">
        <is>
          <t>WOMENS</t>
        </is>
      </c>
      <c r="H463" s="0" t="inlineStr">
        <is>
          <t>S</t>
        </is>
      </c>
      <c r="I463" s="0">
        <v>42.99</v>
      </c>
      <c r="J463" s="0">
        <v>8</v>
      </c>
    </row>
    <row r="464" spans="1:10" customHeight="0">
      <c r="A464" s="0">
        <f>HYPERLINK("https://dl.dropboxusercontent.com/scl/fi/7mtdhurc7x5bm24dunzq7/108953f.jpg?rlkey=vvi0v7soycpdmizjw1akplrm4&amp;dl=0","Click to download Image")</f>
      </c>
      <c r="B464" s="0">
        <f>HYPERLINK("https://dl.dropboxusercontent.com/scl/fi/e7bua4scymm197x6zzqma/8-19womens-fitted.jpg?rlkey=73nlt15s36tolq5x8dd8ul4in&amp;dl=0","Click to download SizeChart")</f>
      </c>
      <c r="C464" s="0" t="inlineStr">
        <is>
          <t>Eliza Women's Off Shoulder Long Sleeve Shirt</t>
        </is>
      </c>
      <c r="D464" s="0" t="inlineStr">
        <is>
          <t>'108953</t>
        </is>
      </c>
      <c r="E464" s="0" t="inlineStr">
        <is>
          <t>KSU ELIZA:108953B-M</t>
        </is>
      </c>
      <c r="F464" s="0" t="inlineStr">
        <is>
          <t>'800108953020</t>
        </is>
      </c>
      <c r="G464" s="0" t="inlineStr">
        <is>
          <t>WOMENS</t>
        </is>
      </c>
      <c r="H464" s="0" t="inlineStr">
        <is>
          <t>M</t>
        </is>
      </c>
      <c r="I464" s="0">
        <v>42.99</v>
      </c>
      <c r="J464" s="0">
        <v>15</v>
      </c>
    </row>
    <row r="465" spans="1:10" customHeight="0">
      <c r="A465" s="0">
        <f>HYPERLINK("https://dl.dropboxusercontent.com/scl/fi/7mtdhurc7x5bm24dunzq7/108953f.jpg?rlkey=vvi0v7soycpdmizjw1akplrm4&amp;dl=0","Click to download Image")</f>
      </c>
      <c r="B465" s="0">
        <f>HYPERLINK("https://dl.dropboxusercontent.com/scl/fi/e7bua4scymm197x6zzqma/8-19womens-fitted.jpg?rlkey=73nlt15s36tolq5x8dd8ul4in&amp;dl=0","Click to download SizeChart")</f>
      </c>
      <c r="C465" s="0" t="inlineStr">
        <is>
          <t>Eliza Women's Off Shoulder Long Sleeve Shirt</t>
        </is>
      </c>
      <c r="D465" s="0" t="inlineStr">
        <is>
          <t>'108953</t>
        </is>
      </c>
      <c r="E465" s="0" t="inlineStr">
        <is>
          <t>KSU ELIZA:108953C-L</t>
        </is>
      </c>
      <c r="F465" s="0" t="inlineStr">
        <is>
          <t>'800108953037</t>
        </is>
      </c>
      <c r="G465" s="0" t="inlineStr">
        <is>
          <t>WOMENS</t>
        </is>
      </c>
      <c r="H465" s="0" t="inlineStr">
        <is>
          <t>L</t>
        </is>
      </c>
      <c r="I465" s="0">
        <v>42.99</v>
      </c>
      <c r="J465" s="0">
        <v>16</v>
      </c>
    </row>
    <row r="466" spans="1:10" customHeight="0">
      <c r="A466" s="0">
        <f>HYPERLINK("https://dl.dropboxusercontent.com/scl/fi/7mtdhurc7x5bm24dunzq7/108953f.jpg?rlkey=vvi0v7soycpdmizjw1akplrm4&amp;dl=0","Click to download Image")</f>
      </c>
      <c r="B466" s="0">
        <f>HYPERLINK("https://dl.dropboxusercontent.com/scl/fi/e7bua4scymm197x6zzqma/8-19womens-fitted.jpg?rlkey=73nlt15s36tolq5x8dd8ul4in&amp;dl=0","Click to download SizeChart")</f>
      </c>
      <c r="C466" s="0" t="inlineStr">
        <is>
          <t>Eliza Women's Off Shoulder Long Sleeve Shirt</t>
        </is>
      </c>
      <c r="D466" s="0" t="inlineStr">
        <is>
          <t>'108953</t>
        </is>
      </c>
      <c r="E466" s="0" t="inlineStr">
        <is>
          <t>KSU ELIZA:108953D-XL</t>
        </is>
      </c>
      <c r="F466" s="0" t="inlineStr">
        <is>
          <t>'800108953044</t>
        </is>
      </c>
      <c r="G466" s="0" t="inlineStr">
        <is>
          <t>WOMENS</t>
        </is>
      </c>
      <c r="H466" s="0" t="inlineStr">
        <is>
          <t>XL</t>
        </is>
      </c>
      <c r="I466" s="0">
        <v>42.99</v>
      </c>
      <c r="J466" s="0">
        <v>8</v>
      </c>
    </row>
    <row r="467" spans="1:10" customHeight="0">
      <c r="A467" s="0">
        <f>HYPERLINK("https://dl.dropboxusercontent.com/scl/fi/7mtdhurc7x5bm24dunzq7/108953f.jpg?rlkey=vvi0v7soycpdmizjw1akplrm4&amp;dl=0","Click to download Image")</f>
      </c>
      <c r="B467" s="0">
        <f>HYPERLINK("https://dl.dropboxusercontent.com/scl/fi/e7bua4scymm197x6zzqma/8-19womens-fitted.jpg?rlkey=73nlt15s36tolq5x8dd8ul4in&amp;dl=0","Click to download SizeChart")</f>
      </c>
      <c r="C467" s="0" t="inlineStr">
        <is>
          <t>Eliza Women's Off Shoulder Long Sleeve Shirt</t>
        </is>
      </c>
      <c r="D467" s="0" t="inlineStr">
        <is>
          <t>'108953</t>
        </is>
      </c>
      <c r="E467" s="0" t="inlineStr">
        <is>
          <t>KSU ELIZA:108953E-2XL</t>
        </is>
      </c>
      <c r="F467" s="0" t="inlineStr">
        <is>
          <t>'800108953051</t>
        </is>
      </c>
      <c r="G467" s="0" t="inlineStr">
        <is>
          <t>WOMENS</t>
        </is>
      </c>
      <c r="H467" s="0" t="inlineStr">
        <is>
          <t>2XL</t>
        </is>
      </c>
      <c r="I467" s="0">
        <v>44.99</v>
      </c>
      <c r="J467" s="0">
        <v>2</v>
      </c>
    </row>
    <row r="468" spans="1:10" customHeight="0">
      <c r="A468" s="0">
        <f>HYPERLINK("https://dl.dropboxusercontent.com/scl/fi/7mtdhurc7x5bm24dunzq7/108953f.jpg?rlkey=vvi0v7soycpdmizjw1akplrm4&amp;dl=0","Click to download Image")</f>
      </c>
      <c r="B468" s="0">
        <f>HYPERLINK("https://dl.dropboxusercontent.com/scl/fi/e7bua4scymm197x6zzqma/8-19womens-fitted.jpg?rlkey=73nlt15s36tolq5x8dd8ul4in&amp;dl=0","Click to download SizeChart")</f>
      </c>
      <c r="C468" s="0" t="inlineStr">
        <is>
          <t>Eliza Women's Off Shoulder Long Sleeve Shirt</t>
        </is>
      </c>
      <c r="D468" s="0" t="inlineStr">
        <is>
          <t>'108953</t>
        </is>
      </c>
      <c r="E468" s="0" t="inlineStr">
        <is>
          <t>KSU ELIZA:108953F-3XL</t>
        </is>
      </c>
      <c r="F468" s="0" t="inlineStr">
        <is>
          <t>'800108953068</t>
        </is>
      </c>
      <c r="G468" s="0" t="inlineStr">
        <is>
          <t>WOMENS</t>
        </is>
      </c>
      <c r="H468" s="0" t="inlineStr">
        <is>
          <t>3XL</t>
        </is>
      </c>
      <c r="I468" s="0">
        <v>44.99</v>
      </c>
      <c r="J468" s="0">
        <v>2</v>
      </c>
    </row>
    <row r="469" spans="1:10" customHeight="0">
      <c r="A469" s="0">
        <f>HYPERLINK("https://dl.dropboxusercontent.com/scl/fi/sd50o98kxbzozo06jlni8/109030f18850.jpg?rlkey=9zmxohzw0bqwy0yyh2lk4xxtc&amp;dl=0","Click to download Image")</f>
      </c>
      <c r="B469" s="0">
        <f>HYPERLINK("https://dl.dropboxusercontent.com/scl/fi/jaoohvz0bo48cnwwumg62/8-19womens-fitted.jpg?rlkey=6y6r44srifpjz3a8epss8z98s&amp;dl=0","Click to download SizeChart")</f>
      </c>
      <c r="C469" s="0" t="inlineStr">
        <is>
          <t>Jacqueline Women's Quilted Puffer Jacket</t>
        </is>
      </c>
      <c r="D469" s="0" t="inlineStr">
        <is>
          <t>'109030</t>
        </is>
      </c>
      <c r="E469" s="0" t="inlineStr">
        <is>
          <t>KSU JACQUELINE - WHITE:109030A-S</t>
        </is>
      </c>
      <c r="F469" s="0" t="inlineStr">
        <is>
          <t>'800109030010</t>
        </is>
      </c>
      <c r="G469" s="0" t="inlineStr">
        <is>
          <t>WOMENS</t>
        </is>
      </c>
      <c r="H469" s="0" t="inlineStr">
        <is>
          <t>S</t>
        </is>
      </c>
      <c r="I469" s="0">
        <v>129.99</v>
      </c>
      <c r="J469" s="0">
        <v>4</v>
      </c>
    </row>
    <row r="470" spans="1:10" customHeight="0">
      <c r="A470" s="0">
        <f>HYPERLINK("https://dl.dropboxusercontent.com/scl/fi/sd50o98kxbzozo06jlni8/109030f18850.jpg?rlkey=9zmxohzw0bqwy0yyh2lk4xxtc&amp;dl=0","Click to download Image")</f>
      </c>
      <c r="B470" s="0">
        <f>HYPERLINK("https://dl.dropboxusercontent.com/scl/fi/jaoohvz0bo48cnwwumg62/8-19womens-fitted.jpg?rlkey=6y6r44srifpjz3a8epss8z98s&amp;dl=0","Click to download SizeChart")</f>
      </c>
      <c r="C470" s="0" t="inlineStr">
        <is>
          <t>Jacqueline Women's Quilted Puffer Jacket</t>
        </is>
      </c>
      <c r="D470" s="0" t="inlineStr">
        <is>
          <t>'109030</t>
        </is>
      </c>
      <c r="E470" s="0" t="inlineStr">
        <is>
          <t>KSU JACQUELINE - WHITE:109030B-M</t>
        </is>
      </c>
      <c r="F470" s="0" t="inlineStr">
        <is>
          <t>'800109030027</t>
        </is>
      </c>
      <c r="G470" s="0" t="inlineStr">
        <is>
          <t>WOMENS</t>
        </is>
      </c>
      <c r="H470" s="0" t="inlineStr">
        <is>
          <t>M</t>
        </is>
      </c>
      <c r="I470" s="0">
        <v>129.99</v>
      </c>
      <c r="J470" s="0">
        <v>10</v>
      </c>
    </row>
    <row r="471" spans="1:10" customHeight="0">
      <c r="A471" s="0">
        <f>HYPERLINK("https://dl.dropboxusercontent.com/scl/fi/sd50o98kxbzozo06jlni8/109030f18850.jpg?rlkey=9zmxohzw0bqwy0yyh2lk4xxtc&amp;dl=0","Click to download Image")</f>
      </c>
      <c r="B471" s="0">
        <f>HYPERLINK("https://dl.dropboxusercontent.com/scl/fi/jaoohvz0bo48cnwwumg62/8-19womens-fitted.jpg?rlkey=6y6r44srifpjz3a8epss8z98s&amp;dl=0","Click to download SizeChart")</f>
      </c>
      <c r="C471" s="0" t="inlineStr">
        <is>
          <t>Jacqueline Women's Quilted Puffer Jacket</t>
        </is>
      </c>
      <c r="D471" s="0" t="inlineStr">
        <is>
          <t>'109030</t>
        </is>
      </c>
      <c r="E471" s="0" t="inlineStr">
        <is>
          <t>KSU JACQUELINE - WHITE:109030C-L</t>
        </is>
      </c>
      <c r="F471" s="0" t="inlineStr">
        <is>
          <t>'800109030034</t>
        </is>
      </c>
      <c r="G471" s="0" t="inlineStr">
        <is>
          <t>WOMENS</t>
        </is>
      </c>
      <c r="H471" s="0" t="inlineStr">
        <is>
          <t>L</t>
        </is>
      </c>
      <c r="I471" s="0">
        <v>129.99</v>
      </c>
      <c r="J471" s="0">
        <v>10</v>
      </c>
    </row>
    <row r="472" spans="1:10" customHeight="0">
      <c r="A472" s="0">
        <f>HYPERLINK("https://dl.dropboxusercontent.com/scl/fi/sd50o98kxbzozo06jlni8/109030f18850.jpg?rlkey=9zmxohzw0bqwy0yyh2lk4xxtc&amp;dl=0","Click to download Image")</f>
      </c>
      <c r="B472" s="0">
        <f>HYPERLINK("https://dl.dropboxusercontent.com/scl/fi/jaoohvz0bo48cnwwumg62/8-19womens-fitted.jpg?rlkey=6y6r44srifpjz3a8epss8z98s&amp;dl=0","Click to download SizeChart")</f>
      </c>
      <c r="C472" s="0" t="inlineStr">
        <is>
          <t>Jacqueline Women's Quilted Puffer Jacket</t>
        </is>
      </c>
      <c r="D472" s="0" t="inlineStr">
        <is>
          <t>'109030</t>
        </is>
      </c>
      <c r="E472" s="0" t="inlineStr">
        <is>
          <t>KSU JACQUELINE - WHITE:109030D-XL</t>
        </is>
      </c>
      <c r="F472" s="0" t="inlineStr">
        <is>
          <t>'800109030041</t>
        </is>
      </c>
      <c r="G472" s="0" t="inlineStr">
        <is>
          <t>WOMENS</t>
        </is>
      </c>
      <c r="H472" s="0" t="inlineStr">
        <is>
          <t>XL</t>
        </is>
      </c>
      <c r="I472" s="0">
        <v>129.99</v>
      </c>
      <c r="J472" s="0">
        <v>6</v>
      </c>
    </row>
    <row r="473" spans="1:10" customHeight="0">
      <c r="A473" s="0">
        <f>HYPERLINK("https://dl.dropboxusercontent.com/scl/fi/sd50o98kxbzozo06jlni8/109030f18850.jpg?rlkey=9zmxohzw0bqwy0yyh2lk4xxtc&amp;dl=0","Click to download Image")</f>
      </c>
      <c r="B473" s="0">
        <f>HYPERLINK("https://dl.dropboxusercontent.com/scl/fi/jaoohvz0bo48cnwwumg62/8-19womens-fitted.jpg?rlkey=6y6r44srifpjz3a8epss8z98s&amp;dl=0","Click to download SizeChart")</f>
      </c>
      <c r="C473" s="0" t="inlineStr">
        <is>
          <t>Jacqueline Women's Quilted Puffer Jacket</t>
        </is>
      </c>
      <c r="D473" s="0" t="inlineStr">
        <is>
          <t>'109030</t>
        </is>
      </c>
      <c r="E473" s="0" t="inlineStr">
        <is>
          <t>KSU JACQUELINE - WHITE:109030E-2XL</t>
        </is>
      </c>
      <c r="F473" s="0" t="inlineStr">
        <is>
          <t>'800109030058</t>
        </is>
      </c>
      <c r="G473" s="0" t="inlineStr">
        <is>
          <t>WOMENS</t>
        </is>
      </c>
      <c r="H473" s="0" t="inlineStr">
        <is>
          <t>2XL</t>
        </is>
      </c>
      <c r="I473" s="0">
        <v>131.99</v>
      </c>
      <c r="J473" s="0">
        <v>1</v>
      </c>
    </row>
    <row r="474" spans="1:10" customHeight="0">
      <c r="A474" s="0">
        <f>HYPERLINK("https://dl.dropboxusercontent.com/scl/fi/sd50o98kxbzozo06jlni8/109030f18850.jpg?rlkey=9zmxohzw0bqwy0yyh2lk4xxtc&amp;dl=0","Click to download Image")</f>
      </c>
      <c r="B474" s="0">
        <f>HYPERLINK("https://dl.dropboxusercontent.com/scl/fi/jaoohvz0bo48cnwwumg62/8-19womens-fitted.jpg?rlkey=6y6r44srifpjz3a8epss8z98s&amp;dl=0","Click to download SizeChart")</f>
      </c>
      <c r="C474" s="0" t="inlineStr">
        <is>
          <t>Jacqueline Women's Quilted Puffer Jacket</t>
        </is>
      </c>
      <c r="D474" s="0" t="inlineStr">
        <is>
          <t>'109030</t>
        </is>
      </c>
      <c r="E474" s="0" t="inlineStr">
        <is>
          <t>KSU JACQUELINE - WHITE:109030F-3XL</t>
        </is>
      </c>
      <c r="F474" s="0" t="inlineStr">
        <is>
          <t>'800109030065</t>
        </is>
      </c>
      <c r="G474" s="0" t="inlineStr">
        <is>
          <t>WOMENS</t>
        </is>
      </c>
      <c r="H474" s="0" t="inlineStr">
        <is>
          <t>3XL</t>
        </is>
      </c>
      <c r="I474" s="0">
        <v>131.99</v>
      </c>
      <c r="J474" s="0">
        <v>1</v>
      </c>
    </row>
    <row r="475" spans="1:10" customHeight="0">
      <c r="A475" s="0">
        <f>HYPERLINK("https://dl.dropboxusercontent.com/scl/fi/cgcch7essme2tw5xflmrm/109021-af.jpg?rlkey=l38w1mpcs946o4qex3tey0zl5&amp;dl=0","Click to download Image")</f>
      </c>
      <c r="B475" s="0">
        <f>HYPERLINK("https://dl.dropboxusercontent.com/scl/fi/iqvi8q0582vf6kkjzxkkk/womens-size-chartsrosalynn.jpg?rlkey=gk8ovm1lfrt41aroabg8colqu&amp;dl=0","Click to download SizeChart")</f>
      </c>
      <c r="C475" s="0" t="inlineStr">
        <is>
          <t>Rosalynn Women's Poly Shell Jacket</t>
        </is>
      </c>
      <c r="D475" s="0" t="inlineStr">
        <is>
          <t>'109022</t>
        </is>
      </c>
      <c r="E475" s="0" t="inlineStr">
        <is>
          <t>KSU ROSALYNN:109022A-S</t>
        </is>
      </c>
      <c r="F475" s="0" t="inlineStr">
        <is>
          <t>'800109022015</t>
        </is>
      </c>
      <c r="G475" s="0" t="inlineStr">
        <is>
          <t>WOMENS</t>
        </is>
      </c>
      <c r="H475" s="0" t="inlineStr">
        <is>
          <t>S</t>
        </is>
      </c>
      <c r="I475" s="0">
        <v>89.99</v>
      </c>
      <c r="J475" s="0">
        <v>8</v>
      </c>
    </row>
    <row r="476" spans="1:10" customHeight="0">
      <c r="A476" s="0">
        <f>HYPERLINK("https://dl.dropboxusercontent.com/scl/fi/cgcch7essme2tw5xflmrm/109021-af.jpg?rlkey=l38w1mpcs946o4qex3tey0zl5&amp;dl=0","Click to download Image")</f>
      </c>
      <c r="B476" s="0">
        <f>HYPERLINK("https://dl.dropboxusercontent.com/scl/fi/iqvi8q0582vf6kkjzxkkk/womens-size-chartsrosalynn.jpg?rlkey=gk8ovm1lfrt41aroabg8colqu&amp;dl=0","Click to download SizeChart")</f>
      </c>
      <c r="C476" s="0" t="inlineStr">
        <is>
          <t>Rosalynn Women's Poly Shell Jacket</t>
        </is>
      </c>
      <c r="D476" s="0" t="inlineStr">
        <is>
          <t>'109022</t>
        </is>
      </c>
      <c r="E476" s="0" t="inlineStr">
        <is>
          <t>KSU ROSALYNN:109022B-M</t>
        </is>
      </c>
      <c r="F476" s="0" t="inlineStr">
        <is>
          <t>'800109022022</t>
        </is>
      </c>
      <c r="G476" s="0" t="inlineStr">
        <is>
          <t>WOMENS</t>
        </is>
      </c>
      <c r="H476" s="0" t="inlineStr">
        <is>
          <t>M</t>
        </is>
      </c>
      <c r="I476" s="0">
        <v>89.99</v>
      </c>
      <c r="J476" s="0">
        <v>16</v>
      </c>
    </row>
    <row r="477" spans="1:10" customHeight="0">
      <c r="A477" s="0">
        <f>HYPERLINK("https://dl.dropboxusercontent.com/scl/fi/cgcch7essme2tw5xflmrm/109021-af.jpg?rlkey=l38w1mpcs946o4qex3tey0zl5&amp;dl=0","Click to download Image")</f>
      </c>
      <c r="B477" s="0">
        <f>HYPERLINK("https://dl.dropboxusercontent.com/scl/fi/iqvi8q0582vf6kkjzxkkk/womens-size-chartsrosalynn.jpg?rlkey=gk8ovm1lfrt41aroabg8colqu&amp;dl=0","Click to download SizeChart")</f>
      </c>
      <c r="C477" s="0" t="inlineStr">
        <is>
          <t>Rosalynn Women's Poly Shell Jacket</t>
        </is>
      </c>
      <c r="D477" s="0" t="inlineStr">
        <is>
          <t>'109022</t>
        </is>
      </c>
      <c r="E477" s="0" t="inlineStr">
        <is>
          <t>KSU ROSALYNN:109022C-L</t>
        </is>
      </c>
      <c r="F477" s="0" t="inlineStr">
        <is>
          <t>'800109022039</t>
        </is>
      </c>
      <c r="G477" s="0" t="inlineStr">
        <is>
          <t>WOMENS</t>
        </is>
      </c>
      <c r="H477" s="0" t="inlineStr">
        <is>
          <t>L</t>
        </is>
      </c>
      <c r="I477" s="0">
        <v>89.99</v>
      </c>
      <c r="J477" s="0">
        <v>15</v>
      </c>
    </row>
    <row r="478" spans="1:10" customHeight="0">
      <c r="A478" s="0">
        <f>HYPERLINK("https://dl.dropboxusercontent.com/scl/fi/cgcch7essme2tw5xflmrm/109021-af.jpg?rlkey=l38w1mpcs946o4qex3tey0zl5&amp;dl=0","Click to download Image")</f>
      </c>
      <c r="B478" s="0">
        <f>HYPERLINK("https://dl.dropboxusercontent.com/scl/fi/iqvi8q0582vf6kkjzxkkk/womens-size-chartsrosalynn.jpg?rlkey=gk8ovm1lfrt41aroabg8colqu&amp;dl=0","Click to download SizeChart")</f>
      </c>
      <c r="C478" s="0" t="inlineStr">
        <is>
          <t>Rosalynn Women's Poly Shell Jacket</t>
        </is>
      </c>
      <c r="D478" s="0" t="inlineStr">
        <is>
          <t>'109022</t>
        </is>
      </c>
      <c r="E478" s="0" t="inlineStr">
        <is>
          <t>KSU ROSALYNN:109022D-XL</t>
        </is>
      </c>
      <c r="F478" s="0" t="inlineStr">
        <is>
          <t>'800109022046</t>
        </is>
      </c>
      <c r="G478" s="0" t="inlineStr">
        <is>
          <t>WOMENS</t>
        </is>
      </c>
      <c r="H478" s="0" t="inlineStr">
        <is>
          <t>XL</t>
        </is>
      </c>
      <c r="I478" s="0">
        <v>89.99</v>
      </c>
      <c r="J478" s="0">
        <v>8</v>
      </c>
    </row>
    <row r="479" spans="1:10" customHeight="0">
      <c r="A479" s="0">
        <f>HYPERLINK("https://dl.dropboxusercontent.com/scl/fi/cgcch7essme2tw5xflmrm/109021-af.jpg?rlkey=l38w1mpcs946o4qex3tey0zl5&amp;dl=0","Click to download Image")</f>
      </c>
      <c r="B479" s="0">
        <f>HYPERLINK("https://dl.dropboxusercontent.com/scl/fi/iqvi8q0582vf6kkjzxkkk/womens-size-chartsrosalynn.jpg?rlkey=gk8ovm1lfrt41aroabg8colqu&amp;dl=0","Click to download SizeChart")</f>
      </c>
      <c r="C479" s="0" t="inlineStr">
        <is>
          <t>Rosalynn Women's Poly Shell Jacket</t>
        </is>
      </c>
      <c r="D479" s="0" t="inlineStr">
        <is>
          <t>'109022</t>
        </is>
      </c>
      <c r="E479" s="0" t="inlineStr">
        <is>
          <t>KSU ROSALYNN:109022E-2XL</t>
        </is>
      </c>
      <c r="F479" s="0" t="inlineStr">
        <is>
          <t>'800109022053</t>
        </is>
      </c>
      <c r="G479" s="0" t="inlineStr">
        <is>
          <t>WOMENS</t>
        </is>
      </c>
      <c r="H479" s="0" t="inlineStr">
        <is>
          <t>2XL</t>
        </is>
      </c>
      <c r="I479" s="0">
        <v>91.99</v>
      </c>
      <c r="J479" s="0">
        <v>2</v>
      </c>
    </row>
    <row r="480" spans="1:10" customHeight="0">
      <c r="A480" s="0">
        <f>HYPERLINK("https://dl.dropboxusercontent.com/scl/fi/cgcch7essme2tw5xflmrm/109021-af.jpg?rlkey=l38w1mpcs946o4qex3tey0zl5&amp;dl=0","Click to download Image")</f>
      </c>
      <c r="B480" s="0">
        <f>HYPERLINK("https://dl.dropboxusercontent.com/scl/fi/iqvi8q0582vf6kkjzxkkk/womens-size-chartsrosalynn.jpg?rlkey=gk8ovm1lfrt41aroabg8colqu&amp;dl=0","Click to download SizeChart")</f>
      </c>
      <c r="C480" s="0" t="inlineStr">
        <is>
          <t>Rosalynn Women's Poly Shell Jacket</t>
        </is>
      </c>
      <c r="D480" s="0" t="inlineStr">
        <is>
          <t>'109022</t>
        </is>
      </c>
      <c r="E480" s="0" t="inlineStr">
        <is>
          <t>KSU ROSALYNN:109022F-3XL</t>
        </is>
      </c>
      <c r="F480" s="0" t="inlineStr">
        <is>
          <t>'800109022060</t>
        </is>
      </c>
      <c r="G480" s="0" t="inlineStr">
        <is>
          <t>WOMENS</t>
        </is>
      </c>
      <c r="H480" s="0" t="inlineStr">
        <is>
          <t>3XL</t>
        </is>
      </c>
      <c r="I480" s="0">
        <v>91.99</v>
      </c>
      <c r="J480" s="0">
        <v>2</v>
      </c>
    </row>
    <row r="481" spans="1:10" customHeight="0">
      <c r="A481" s="0">
        <f>HYPERLINK("https://dl.dropboxusercontent.com/scl/fi/u52juojjgd17wq7nlviz7/masks.jpg?rlkey=30yb2afkinxc7r7u3ii6x2rsb&amp;dl=0","Click to download Image")</f>
      </c>
      <c r="C481" s="0" t="inlineStr">
        <is>
          <t>Printed Reusable Face Mask 6pk</t>
        </is>
      </c>
      <c r="D481" s="0" t="inlineStr">
        <is>
          <t>'119152PK</t>
        </is>
      </c>
      <c r="E481" s="0" t="inlineStr">
        <is>
          <t>KSU MASK:119152PK</t>
        </is>
      </c>
      <c r="F481" s="0" t="inlineStr">
        <is>
          <t>'000000000000</t>
        </is>
      </c>
      <c r="I481" s="0">
        <v>59.99</v>
      </c>
      <c r="J481" s="0">
        <v>536</v>
      </c>
    </row>
    <row r="482" spans="1:10" customHeight="0">
      <c r="A482" s="0">
        <f>HYPERLINK("https://dl.dropboxusercontent.com/scl/fi/8d41ovm20scjyrkof62di/ns71831.jpg?rlkey=fdatpb48v4vsqehmyi60wocmz&amp;dl=0","Click to download Image")</f>
      </c>
      <c r="C482" s="0" t="inlineStr">
        <is>
          <t>Licensed Adult Neck Sleeve</t>
        </is>
      </c>
      <c r="D482" s="0" t="inlineStr">
        <is>
          <t>'119527</t>
        </is>
      </c>
      <c r="E482" s="0" t="inlineStr">
        <is>
          <t>KSU NECK SLEEVE:119527OSFM</t>
        </is>
      </c>
      <c r="F482" s="0" t="inlineStr">
        <is>
          <t>'805119526348</t>
        </is>
      </c>
      <c r="H482" s="0" t="inlineStr">
        <is>
          <t>OSFM</t>
        </is>
      </c>
      <c r="I482" s="0">
        <v>19.99</v>
      </c>
      <c r="J482" s="0">
        <v>240</v>
      </c>
    </row>
    <row r="483" spans="1:10" customHeight="0">
      <c r="A483" s="0">
        <f>HYPERLINK("https://dl.dropboxusercontent.com/scl/fi/k4obamvsmpubgpiy44v2q/ns71831.jpg?rlkey=kq0tpn4a4iqznzz3rrve7yog5&amp;dl=0","Click to download Image")</f>
      </c>
      <c r="C483" s="0" t="inlineStr">
        <is>
          <t>Licensed Youth Neck Sleeves</t>
        </is>
      </c>
      <c r="D483" s="0" t="inlineStr">
        <is>
          <t>'119945</t>
        </is>
      </c>
      <c r="E483" s="0" t="inlineStr">
        <is>
          <t>KSU YOUTH NECK SLEEVE:119945OSFM</t>
        </is>
      </c>
      <c r="F483" s="0" t="inlineStr">
        <is>
          <t>'805119933344</t>
        </is>
      </c>
      <c r="H483" s="0" t="inlineStr">
        <is>
          <t>OSFM</t>
        </is>
      </c>
      <c r="I483" s="0">
        <v>19.99</v>
      </c>
      <c r="J483" s="0">
        <v>83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2026-02-08T17:44:07-06:00</dcterms:created>
  <dcterms:modified xsi:type="dcterms:W3CDTF">2026-02-08T17:44:07-06:00</dcterms:modified>
  <cp:revision>0</cp:revision>
</cp:coreProperties>
</file>