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HYPERLINK("https://dl.dropboxusercontent.com/scl/fi/22tpb0q2tgwy7lf4mx6lk/austin-139226-tn.jpg?rlkey=v9wygk44iimcov97p4guyos1v&amp;dl=0","Click to download Image")</f>
      </c>
      <c r="C2" s="0" t="inlineStr">
        <is>
          <t>Austin Men's Cap</t>
        </is>
      </c>
      <c r="D2" s="0" t="inlineStr">
        <is>
          <t>'139226</t>
        </is>
      </c>
      <c r="E2" s="0" t="inlineStr">
        <is>
          <t>NDSU AUSTIN A BK:139226</t>
        </is>
      </c>
      <c r="F2" s="0" t="inlineStr">
        <is>
          <t>'713139226004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60</v>
      </c>
    </row>
    <row r="3" spans="1:10" customHeight="0">
      <c r="A3" s="0">
        <f>HYPERLINK("https://dl.dropboxusercontent.com/scl/fi/3dowal00kqf2mubn7vmmj/adam-138590-tn.jpg?rlkey=84di2i7v2h8trw9j0xl6uvyia&amp;dl=0","Click to download Image")</f>
      </c>
      <c r="C3" s="0" t="inlineStr">
        <is>
          <t>Adam Men's Realtree Cap</t>
        </is>
      </c>
      <c r="D3" s="0" t="inlineStr">
        <is>
          <t>'138590</t>
        </is>
      </c>
      <c r="E3" s="0" t="inlineStr">
        <is>
          <t>NDSU ADAM A CO:138590</t>
        </is>
      </c>
      <c r="F3" s="0" t="inlineStr">
        <is>
          <t>'713138590007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34</v>
      </c>
    </row>
    <row r="4" spans="1:10" customHeight="0">
      <c r="A4" s="0">
        <f>HYPERLINK("https://dl.dropboxusercontent.com/scl/fi/509jbe17zdl1hif6turq2/lance-138429-tn.jpg?rlkey=gb4wfdze75bdap1vq88tuu5s5&amp;dl=0","Click to download Image")</f>
      </c>
      <c r="C4" s="0" t="inlineStr">
        <is>
          <t>Lance Men's Cap</t>
        </is>
      </c>
      <c r="D4" s="0" t="inlineStr">
        <is>
          <t>'138429</t>
        </is>
      </c>
      <c r="E4" s="0" t="inlineStr">
        <is>
          <t>NDSU LANCE A KY:138429</t>
        </is>
      </c>
      <c r="F4" s="0" t="inlineStr">
        <is>
          <t>'713138429000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72</v>
      </c>
    </row>
    <row r="5" spans="1:10" customHeight="0">
      <c r="A5" s="0">
        <f>HYPERLINK("https://dl.dropboxusercontent.com/scl/fi/pbbbkgirgo9hg9kxp7ey1/huxley-139556-af.jpg?rlkey=mdw60m0ix4go2u916r1xqf0wd&amp;dl=0","Click to download Image")</f>
      </c>
      <c r="C5" s="0" t="inlineStr">
        <is>
          <t>Huxley Men's Cap</t>
        </is>
      </c>
      <c r="D5" s="0" t="inlineStr">
        <is>
          <t>'139555</t>
        </is>
      </c>
      <c r="E5" s="0" t="inlineStr">
        <is>
          <t>NDSU HUXLEY A GN:139556</t>
        </is>
      </c>
      <c r="F5" s="0" t="inlineStr">
        <is>
          <t>'713139556002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131</v>
      </c>
    </row>
    <row r="6" spans="1:10" customHeight="0">
      <c r="A6" s="0">
        <f>HYPERLINK("https://dl.dropboxusercontent.com/scl/fi/0mqksj6jew7z944c8s7bs/finlay-139119-tn.jpg?rlkey=uh8db1xf11xe2s05gl2dogm4f&amp;dl=0","Click to download Image")</f>
      </c>
      <c r="C6" s="0" t="inlineStr">
        <is>
          <t>Finlay Women's Cap</t>
        </is>
      </c>
      <c r="D6" s="0" t="inlineStr">
        <is>
          <t>'139119</t>
        </is>
      </c>
      <c r="E6" s="0" t="inlineStr">
        <is>
          <t>NDSU FINLAY A GN:139119</t>
        </is>
      </c>
      <c r="F6" s="0" t="inlineStr">
        <is>
          <t>'713139119016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35</v>
      </c>
    </row>
    <row r="7" spans="1:10" customHeight="0">
      <c r="A7" s="0">
        <f>HYPERLINK("https://dl.dropboxusercontent.com/scl/fi/myb2f6gw5hedrsz8hwl35/wynn-135640t.jpg?rlkey=4l7ggql1c0g7l7uky4rq8gecw&amp;dl=0","Click to download Image")</f>
      </c>
      <c r="C7" s="0" t="inlineStr">
        <is>
          <t>Wynn Women's Cap</t>
        </is>
      </c>
      <c r="D7" s="0" t="inlineStr">
        <is>
          <t>'135640</t>
        </is>
      </c>
      <c r="E7" s="0" t="inlineStr">
        <is>
          <t>NDSU WYNN A BK:135640</t>
        </is>
      </c>
      <c r="F7" s="0" t="inlineStr">
        <is>
          <t>'713135640019</t>
        </is>
      </c>
      <c r="G7" s="0" t="inlineStr">
        <is>
          <t>WOMENS</t>
        </is>
      </c>
      <c r="H7" s="0" t="inlineStr">
        <is>
          <t>WOMENS</t>
        </is>
      </c>
      <c r="I7" s="0">
        <v>24.99</v>
      </c>
      <c r="J7" s="0">
        <v>47</v>
      </c>
    </row>
    <row r="8" spans="1:10" customHeight="0">
      <c r="A8" s="0">
        <f>HYPERLINK("https://dl.dropboxusercontent.com/scl/fi/g5504nfkuqipmrud080fs/132439t.jpg?rlkey=5eqsh27tpcdxngdmaxh3pvxit&amp;dl=0","Click to download Image")</f>
      </c>
      <c r="C8" s="0" t="inlineStr">
        <is>
          <t>Durant Men's Cap</t>
        </is>
      </c>
      <c r="D8" s="0" t="inlineStr">
        <is>
          <t>'132439</t>
        </is>
      </c>
      <c r="E8" s="0" t="inlineStr">
        <is>
          <t>NDSU DURANT A BK:F132439</t>
        </is>
      </c>
      <c r="F8" s="0" t="inlineStr">
        <is>
          <t>'713132439005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106</v>
      </c>
    </row>
    <row r="9" spans="1:10" customHeight="0">
      <c r="A9" s="0">
        <f>HYPERLINK("https://dl.dropboxusercontent.com/scl/fi/aknqxuoce56xbhh1n3krq/axis-135966t.jpg?rlkey=osanepbup1zh94w4bildjlfss&amp;dl=0","Click to download Image")</f>
      </c>
      <c r="B9" s="0">
        <f>HYPERLINK("https://dl.dropboxusercontent.com/scl/fi/w0hotskx2jrgnbsauyjjh/mens-t-shirt-size-chartsslate-cason.jpg?rlkey=3jxdz6id7p4w7p2apuyd7obdo&amp;dl=0","Click to download SizeChart")</f>
      </c>
      <c r="C9" s="0" t="inlineStr">
        <is>
          <t>Axis Men's Short Sleeve Shirt</t>
        </is>
      </c>
      <c r="D9" s="0" t="inlineStr">
        <is>
          <t>'135966</t>
        </is>
      </c>
      <c r="E9" s="0" t="inlineStr">
        <is>
          <t>NDSU AXIS M BK:135966A-S</t>
        </is>
      </c>
      <c r="F9" s="0" t="inlineStr">
        <is>
          <t>'813135966048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3</v>
      </c>
    </row>
    <row r="10" spans="1:10" customHeight="0">
      <c r="A10" s="0">
        <f>HYPERLINK("https://dl.dropboxusercontent.com/scl/fi/aknqxuoce56xbhh1n3krq/axis-135966t.jpg?rlkey=osanepbup1zh94w4bildjlfss&amp;dl=0","Click to download Image")</f>
      </c>
      <c r="B10" s="0">
        <f>HYPERLINK("https://dl.dropboxusercontent.com/scl/fi/w0hotskx2jrgnbsauyjjh/mens-t-shirt-size-chartsslate-cason.jpg?rlkey=3jxdz6id7p4w7p2apuyd7obdo&amp;dl=0","Click to download SizeChart")</f>
      </c>
      <c r="C10" s="0" t="inlineStr">
        <is>
          <t>Axis Men's Short Sleeve Shirt</t>
        </is>
      </c>
      <c r="D10" s="0" t="inlineStr">
        <is>
          <t>'135966</t>
        </is>
      </c>
      <c r="E10" s="0" t="inlineStr">
        <is>
          <t>NDSU AXIS M BK:135966B-M</t>
        </is>
      </c>
      <c r="F10" s="0" t="inlineStr">
        <is>
          <t>'813135966055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6</v>
      </c>
    </row>
    <row r="11" spans="1:10" customHeight="0">
      <c r="A11" s="0">
        <f>HYPERLINK("https://dl.dropboxusercontent.com/scl/fi/aknqxuoce56xbhh1n3krq/axis-135966t.jpg?rlkey=osanepbup1zh94w4bildjlfss&amp;dl=0","Click to download Image")</f>
      </c>
      <c r="B11" s="0">
        <f>HYPERLINK("https://dl.dropboxusercontent.com/scl/fi/w0hotskx2jrgnbsauyjjh/mens-t-shirt-size-chartsslate-cason.jpg?rlkey=3jxdz6id7p4w7p2apuyd7obdo&amp;dl=0","Click to download SizeChart")</f>
      </c>
      <c r="C11" s="0" t="inlineStr">
        <is>
          <t>Axis Men's Short Sleeve Shirt</t>
        </is>
      </c>
      <c r="D11" s="0" t="inlineStr">
        <is>
          <t>'135966</t>
        </is>
      </c>
      <c r="E11" s="0" t="inlineStr">
        <is>
          <t>NDSU AXIS M BK:135966C-L</t>
        </is>
      </c>
      <c r="F11" s="0" t="inlineStr">
        <is>
          <t>'813135966062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HYPERLINK("https://dl.dropboxusercontent.com/scl/fi/aknqxuoce56xbhh1n3krq/axis-135966t.jpg?rlkey=osanepbup1zh94w4bildjlfss&amp;dl=0","Click to download Image")</f>
      </c>
      <c r="B12" s="0">
        <f>HYPERLINK("https://dl.dropboxusercontent.com/scl/fi/w0hotskx2jrgnbsauyjjh/mens-t-shirt-size-chartsslate-cason.jpg?rlkey=3jxdz6id7p4w7p2apuyd7obdo&amp;dl=0","Click to download SizeChart")</f>
      </c>
      <c r="C12" s="0" t="inlineStr">
        <is>
          <t>Axis Men's Short Sleeve Shirt</t>
        </is>
      </c>
      <c r="D12" s="0" t="inlineStr">
        <is>
          <t>'135966</t>
        </is>
      </c>
      <c r="E12" s="0" t="inlineStr">
        <is>
          <t>NDSU AXIS M BK:135966D-XL</t>
        </is>
      </c>
      <c r="F12" s="0" t="inlineStr">
        <is>
          <t>'813135966079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9</v>
      </c>
    </row>
    <row r="13" spans="1:10" customHeight="0">
      <c r="A13" s="0">
        <f>HYPERLINK("https://dl.dropboxusercontent.com/scl/fi/aknqxuoce56xbhh1n3krq/axis-135966t.jpg?rlkey=osanepbup1zh94w4bildjlfss&amp;dl=0","Click to download Image")</f>
      </c>
      <c r="B13" s="0">
        <f>HYPERLINK("https://dl.dropboxusercontent.com/scl/fi/w0hotskx2jrgnbsauyjjh/mens-t-shirt-size-chartsslate-cason.jpg?rlkey=3jxdz6id7p4w7p2apuyd7obdo&amp;dl=0","Click to download SizeChart")</f>
      </c>
      <c r="C13" s="0" t="inlineStr">
        <is>
          <t>Axis Men's Short Sleeve Shirt</t>
        </is>
      </c>
      <c r="D13" s="0" t="inlineStr">
        <is>
          <t>'135966</t>
        </is>
      </c>
      <c r="E13" s="0" t="inlineStr">
        <is>
          <t>NDSU AXIS M BK:135966E-2XL</t>
        </is>
      </c>
      <c r="F13" s="0" t="inlineStr">
        <is>
          <t>'813135966086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6</v>
      </c>
    </row>
    <row r="14" spans="1:10" customHeight="0">
      <c r="A14" s="0">
        <f>HYPERLINK("https://dl.dropboxusercontent.com/scl/fi/aknqxuoce56xbhh1n3krq/axis-135966t.jpg?rlkey=osanepbup1zh94w4bildjlfss&amp;dl=0","Click to download Image")</f>
      </c>
      <c r="B14" s="0">
        <f>HYPERLINK("https://dl.dropboxusercontent.com/scl/fi/w0hotskx2jrgnbsauyjjh/mens-t-shirt-size-chartsslate-cason.jpg?rlkey=3jxdz6id7p4w7p2apuyd7obdo&amp;dl=0","Click to download SizeChart")</f>
      </c>
      <c r="C14" s="0" t="inlineStr">
        <is>
          <t>Axis Men's Short Sleeve Shirt</t>
        </is>
      </c>
      <c r="D14" s="0" t="inlineStr">
        <is>
          <t>'135966</t>
        </is>
      </c>
      <c r="E14" s="0" t="inlineStr">
        <is>
          <t>NDSU AXIS M BK:135966F-3XL</t>
        </is>
      </c>
      <c r="F14" s="0" t="inlineStr">
        <is>
          <t>'813135966093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3</v>
      </c>
    </row>
    <row r="15" spans="1:10" customHeight="0">
      <c r="A15" s="0">
        <f>HYPERLINK("https://dl.dropboxusercontent.com/scl/fi/aknqxuoce56xbhh1n3krq/axis-135966t.jpg?rlkey=osanepbup1zh94w4bildjlfss&amp;dl=0","Click to download Image")</f>
      </c>
      <c r="B15" s="0">
        <f>HYPERLINK("https://dl.dropboxusercontent.com/scl/fi/w0hotskx2jrgnbsauyjjh/mens-t-shirt-size-chartsslate-cason.jpg?rlkey=3jxdz6id7p4w7p2apuyd7obdo&amp;dl=0","Click to download SizeChart")</f>
      </c>
      <c r="C15" s="0" t="inlineStr">
        <is>
          <t>Axis Men's Short Sleeve Shirt</t>
        </is>
      </c>
      <c r="D15" s="0" t="inlineStr">
        <is>
          <t>'135966</t>
        </is>
      </c>
      <c r="E15" s="0" t="inlineStr">
        <is>
          <t>NDSU AXIS M BK:135966Z-12PK</t>
        </is>
      </c>
      <c r="F15" s="0" t="inlineStr">
        <is>
          <t>'813135966994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3</v>
      </c>
    </row>
    <row r="16" spans="1:10" customHeight="0">
      <c r="A16" s="0">
        <f>HYPERLINK("https://dl.dropboxusercontent.com/scl/fi/4xzim78muijuc9omll39o/jaxon-139626-tn.jpg?rlkey=r0xa9o8tznpk23d21lpjwdfvk&amp;dl=0","Click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'139626</t>
        </is>
      </c>
      <c r="E16" s="0" t="inlineStr">
        <is>
          <t>NDSU JAXON M HG:139626A-S</t>
        </is>
      </c>
      <c r="F16" s="0" t="inlineStr">
        <is>
          <t>'813139626047</t>
        </is>
      </c>
      <c r="G16" s="0" t="inlineStr">
        <is>
          <t>MENS</t>
        </is>
      </c>
      <c r="H16" s="0" t="inlineStr">
        <is>
          <t>S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HYPERLINK("https://dl.dropboxusercontent.com/scl/fi/4xzim78muijuc9omll39o/jaxon-139626-tn.jpg?rlkey=r0xa9o8tznpk23d21lpjwdfvk&amp;dl=0","Click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'139626</t>
        </is>
      </c>
      <c r="E17" s="0" t="inlineStr">
        <is>
          <t>NDSU JAXON M HG:139626B-M</t>
        </is>
      </c>
      <c r="F17" s="0" t="inlineStr">
        <is>
          <t>'813139626054</t>
        </is>
      </c>
      <c r="G17" s="0" t="inlineStr">
        <is>
          <t>MENS</t>
        </is>
      </c>
      <c r="H17" s="0" t="inlineStr">
        <is>
          <t>M</t>
        </is>
      </c>
      <c r="I17" s="0">
        <v>29.99</v>
      </c>
      <c r="J17" s="0">
        <v>7</v>
      </c>
    </row>
    <row r="18" spans="1:10" customHeight="0">
      <c r="A18" s="0">
        <f>HYPERLINK("https://dl.dropboxusercontent.com/scl/fi/4xzim78muijuc9omll39o/jaxon-139626-tn.jpg?rlkey=r0xa9o8tznpk23d21lpjwdfvk&amp;dl=0","Click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'139626</t>
        </is>
      </c>
      <c r="E18" s="0" t="inlineStr">
        <is>
          <t>NDSU JAXON M HG:139626C-L</t>
        </is>
      </c>
      <c r="F18" s="0" t="inlineStr">
        <is>
          <t>'813139626061</t>
        </is>
      </c>
      <c r="G18" s="0" t="inlineStr">
        <is>
          <t>MENS</t>
        </is>
      </c>
      <c r="H18" s="0" t="inlineStr">
        <is>
          <t>L</t>
        </is>
      </c>
      <c r="I18" s="0">
        <v>29.99</v>
      </c>
      <c r="J18" s="0">
        <v>8</v>
      </c>
    </row>
    <row r="19" spans="1:10" customHeight="0">
      <c r="A19" s="0">
        <f>HYPERLINK("https://dl.dropboxusercontent.com/scl/fi/4xzim78muijuc9omll39o/jaxon-139626-tn.jpg?rlkey=r0xa9o8tznpk23d21lpjwdfvk&amp;dl=0","Click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'139626</t>
        </is>
      </c>
      <c r="E19" s="0" t="inlineStr">
        <is>
          <t>NDSU JAXON M HG:139626D-XL</t>
        </is>
      </c>
      <c r="F19" s="0" t="inlineStr">
        <is>
          <t>'813139626078</t>
        </is>
      </c>
      <c r="G19" s="0" t="inlineStr">
        <is>
          <t>MENS</t>
        </is>
      </c>
      <c r="H19" s="0" t="inlineStr">
        <is>
          <t>XL</t>
        </is>
      </c>
      <c r="I19" s="0">
        <v>29.99</v>
      </c>
      <c r="J19" s="0">
        <v>6</v>
      </c>
    </row>
    <row r="20" spans="1:10" customHeight="0">
      <c r="A20" s="0">
        <f>HYPERLINK("https://dl.dropboxusercontent.com/scl/fi/4xzim78muijuc9omll39o/jaxon-139626-tn.jpg?rlkey=r0xa9o8tznpk23d21lpjwdfvk&amp;dl=0","Click to download Image")</f>
      </c>
      <c r="B20" s="0">
        <f>HYPERLINK("https://dl.dropboxusercontent.com/scl/fi/8rcs47zsk0jgu2f2njcur/mens-t-shirt-size-chartsslate-cason.jpg?rlkey=meyu8qffg2jf0fs0788p9nl15&amp;dl=0","Click to download SizeChart")</f>
      </c>
      <c r="C20" s="0" t="inlineStr">
        <is>
          <t>Jaxon Men's Short Sleeve Shirt</t>
        </is>
      </c>
      <c r="D20" s="0" t="inlineStr">
        <is>
          <t>'139626</t>
        </is>
      </c>
      <c r="E20" s="0" t="inlineStr">
        <is>
          <t>NDSU JAXON M HG:139626E-2XL</t>
        </is>
      </c>
      <c r="F20" s="0" t="inlineStr">
        <is>
          <t>'813139626085</t>
        </is>
      </c>
      <c r="G20" s="0" t="inlineStr">
        <is>
          <t>MENS</t>
        </is>
      </c>
      <c r="H20" s="0" t="inlineStr">
        <is>
          <t>2XL</t>
        </is>
      </c>
      <c r="I20" s="0">
        <v>29.99</v>
      </c>
      <c r="J20" s="0">
        <v>5</v>
      </c>
    </row>
    <row r="21" spans="1:10" customHeight="0">
      <c r="A21" s="0">
        <f>HYPERLINK("https://dl.dropboxusercontent.com/scl/fi/4xzim78muijuc9omll39o/jaxon-139626-tn.jpg?rlkey=r0xa9o8tznpk23d21lpjwdfvk&amp;dl=0","Click to download Image")</f>
      </c>
      <c r="B21" s="0">
        <f>HYPERLINK("https://dl.dropboxusercontent.com/scl/fi/8rcs47zsk0jgu2f2njcur/mens-t-shirt-size-chartsslate-cason.jpg?rlkey=meyu8qffg2jf0fs0788p9nl15&amp;dl=0","Click to download SizeChart")</f>
      </c>
      <c r="C21" s="0" t="inlineStr">
        <is>
          <t>Jaxon Men's Short Sleeve Shirt</t>
        </is>
      </c>
      <c r="D21" s="0" t="inlineStr">
        <is>
          <t>'139626</t>
        </is>
      </c>
      <c r="E21" s="0" t="inlineStr">
        <is>
          <t>NDSU JAXON M HG:139626F-3XL</t>
        </is>
      </c>
      <c r="F21" s="0" t="inlineStr">
        <is>
          <t>'813139626092</t>
        </is>
      </c>
      <c r="G21" s="0" t="inlineStr">
        <is>
          <t>MENS</t>
        </is>
      </c>
      <c r="H21" s="0" t="inlineStr">
        <is>
          <t>3XL</t>
        </is>
      </c>
      <c r="I21" s="0">
        <v>29.99</v>
      </c>
      <c r="J21" s="0">
        <v>3</v>
      </c>
    </row>
    <row r="22" spans="1:10" customHeight="0">
      <c r="A22" s="0">
        <f>HYPERLINK("https://dl.dropboxusercontent.com/scl/fi/4xzim78muijuc9omll39o/jaxon-139626-tn.jpg?rlkey=r0xa9o8tznpk23d21lpjwdfvk&amp;dl=0","Click to download Image")</f>
      </c>
      <c r="B22" s="0">
        <f>HYPERLINK("https://dl.dropboxusercontent.com/scl/fi/8rcs47zsk0jgu2f2njcur/mens-t-shirt-size-chartsslate-cason.jpg?rlkey=meyu8qffg2jf0fs0788p9nl15&amp;dl=0","Click to download SizeChart")</f>
      </c>
      <c r="C22" s="0" t="inlineStr">
        <is>
          <t>Jaxon Men's Short Sleeve Shirt</t>
        </is>
      </c>
      <c r="D22" s="0" t="inlineStr">
        <is>
          <t>'139626</t>
        </is>
      </c>
      <c r="E22" s="0" t="inlineStr">
        <is>
          <t>NDSU JAXON M HG:139626Z-12PK</t>
        </is>
      </c>
      <c r="F22" s="0" t="inlineStr">
        <is>
          <t>'813139626993</t>
        </is>
      </c>
      <c r="G22" s="0" t="inlineStr">
        <is>
          <t>MENS</t>
        </is>
      </c>
      <c r="H22" s="0" t="inlineStr">
        <is>
          <t>12 PACK</t>
        </is>
      </c>
      <c r="I22" s="0">
        <v>294</v>
      </c>
      <c r="J22" s="0">
        <v>2</v>
      </c>
    </row>
    <row r="23" spans="1:10" customHeight="0">
      <c r="A23" s="0">
        <f>HYPERLINK("https://dl.dropboxusercontent.com/scl/fi/8c2ygh7zzr4jwatpuexgr/blaise-139255-tn.jpg?rlkey=ae6d90t3sv9roucytwjh1aeev&amp;dl=0","Click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'139255</t>
        </is>
      </c>
      <c r="E23" s="0" t="inlineStr">
        <is>
          <t>NDSU BLAISE M GN:139255A-S</t>
        </is>
      </c>
      <c r="F23" s="0" t="inlineStr">
        <is>
          <t>'813139255049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3</v>
      </c>
    </row>
    <row r="24" spans="1:10" customHeight="0">
      <c r="A24" s="0">
        <f>HYPERLINK("https://dl.dropboxusercontent.com/scl/fi/8c2ygh7zzr4jwatpuexgr/blaise-139255-tn.jpg?rlkey=ae6d90t3sv9roucytwjh1aeev&amp;dl=0","Click to download Image")</f>
      </c>
      <c r="B24" s="0">
        <f>HYPERLINK("https://dl.dropboxusercontent.com/scl/fi/ew346f5my3kgzlnl1vptn/mens-pullover-size-chartsblaise.jpg?rlkey=36zlrkb81qdyuzkp9dpwr4b63&amp;dl=0","Click to download SizeChart")</f>
      </c>
      <c r="C24" s="0" t="inlineStr">
        <is>
          <t>Blaise Men's Pullover</t>
        </is>
      </c>
      <c r="D24" s="0" t="inlineStr">
        <is>
          <t>'139255</t>
        </is>
      </c>
      <c r="E24" s="0" t="inlineStr">
        <is>
          <t>NDSU BLAISE M GN:139255B-M</t>
        </is>
      </c>
      <c r="F24" s="0" t="inlineStr">
        <is>
          <t>'813139255056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6</v>
      </c>
    </row>
    <row r="25" spans="1:10" customHeight="0">
      <c r="A25" s="0">
        <f>HYPERLINK("https://dl.dropboxusercontent.com/scl/fi/8c2ygh7zzr4jwatpuexgr/blaise-139255-tn.jpg?rlkey=ae6d90t3sv9roucytwjh1aeev&amp;dl=0","Click to download Image")</f>
      </c>
      <c r="B25" s="0">
        <f>HYPERLINK("https://dl.dropboxusercontent.com/scl/fi/ew346f5my3kgzlnl1vptn/mens-pullover-size-chartsblaise.jpg?rlkey=36zlrkb81qdyuzkp9dpwr4b63&amp;dl=0","Click to download SizeChart")</f>
      </c>
      <c r="C25" s="0" t="inlineStr">
        <is>
          <t>Blaise Men's Pullover</t>
        </is>
      </c>
      <c r="D25" s="0" t="inlineStr">
        <is>
          <t>'139255</t>
        </is>
      </c>
      <c r="E25" s="0" t="inlineStr">
        <is>
          <t>NDSU BLAISE M GN:139255C-L</t>
        </is>
      </c>
      <c r="F25" s="0" t="inlineStr">
        <is>
          <t>'813139255063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8</v>
      </c>
    </row>
    <row r="26" spans="1:10" customHeight="0">
      <c r="A26" s="0">
        <f>HYPERLINK("https://dl.dropboxusercontent.com/scl/fi/8c2ygh7zzr4jwatpuexgr/blaise-139255-tn.jpg?rlkey=ae6d90t3sv9roucytwjh1aeev&amp;dl=0","Click to download Image")</f>
      </c>
      <c r="B26" s="0">
        <f>HYPERLINK("https://dl.dropboxusercontent.com/scl/fi/ew346f5my3kgzlnl1vptn/mens-pullover-size-chartsblaise.jpg?rlkey=36zlrkb81qdyuzkp9dpwr4b63&amp;dl=0","Click to download SizeChart")</f>
      </c>
      <c r="C26" s="0" t="inlineStr">
        <is>
          <t>Blaise Men's Pullover</t>
        </is>
      </c>
      <c r="D26" s="0" t="inlineStr">
        <is>
          <t>'139255</t>
        </is>
      </c>
      <c r="E26" s="0" t="inlineStr">
        <is>
          <t>NDSU BLAISE M GN:139255D-XL</t>
        </is>
      </c>
      <c r="F26" s="0" t="inlineStr">
        <is>
          <t>'813139255070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8</v>
      </c>
    </row>
    <row r="27" spans="1:10" customHeight="0">
      <c r="A27" s="0">
        <f>HYPERLINK("https://dl.dropboxusercontent.com/scl/fi/8c2ygh7zzr4jwatpuexgr/blaise-139255-tn.jpg?rlkey=ae6d90t3sv9roucytwjh1aeev&amp;dl=0","Click to download Image")</f>
      </c>
      <c r="B27" s="0">
        <f>HYPERLINK("https://dl.dropboxusercontent.com/scl/fi/ew346f5my3kgzlnl1vptn/mens-pullover-size-chartsblaise.jpg?rlkey=36zlrkb81qdyuzkp9dpwr4b63&amp;dl=0","Click to download SizeChart")</f>
      </c>
      <c r="C27" s="0" t="inlineStr">
        <is>
          <t>Blaise Men's Pullover</t>
        </is>
      </c>
      <c r="D27" s="0" t="inlineStr">
        <is>
          <t>'139255</t>
        </is>
      </c>
      <c r="E27" s="0" t="inlineStr">
        <is>
          <t>NDSU BLAISE M GN:139255E-2XL</t>
        </is>
      </c>
      <c r="F27" s="0" t="inlineStr">
        <is>
          <t>'813139255087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4</v>
      </c>
    </row>
    <row r="28" spans="1:10" customHeight="0">
      <c r="A28" s="0">
        <f>HYPERLINK("https://dl.dropboxusercontent.com/scl/fi/8c2ygh7zzr4jwatpuexgr/blaise-139255-tn.jpg?rlkey=ae6d90t3sv9roucytwjh1aeev&amp;dl=0","Click to download Image")</f>
      </c>
      <c r="B28" s="0">
        <f>HYPERLINK("https://dl.dropboxusercontent.com/scl/fi/ew346f5my3kgzlnl1vptn/mens-pullover-size-chartsblaise.jpg?rlkey=36zlrkb81qdyuzkp9dpwr4b63&amp;dl=0","Click to download SizeChart")</f>
      </c>
      <c r="C28" s="0" t="inlineStr">
        <is>
          <t>Blaise Men's Pullover</t>
        </is>
      </c>
      <c r="D28" s="0" t="inlineStr">
        <is>
          <t>'139255</t>
        </is>
      </c>
      <c r="E28" s="0" t="inlineStr">
        <is>
          <t>NDSU BLAISE M GN:139255F-3XL</t>
        </is>
      </c>
      <c r="F28" s="0" t="inlineStr">
        <is>
          <t>'813139255094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HYPERLINK("https://dl.dropboxusercontent.com/scl/fi/8c2ygh7zzr4jwatpuexgr/blaise-139255-tn.jpg?rlkey=ae6d90t3sv9roucytwjh1aeev&amp;dl=0","Click to download Image")</f>
      </c>
      <c r="B29" s="0">
        <f>HYPERLINK("https://dl.dropboxusercontent.com/scl/fi/ew346f5my3kgzlnl1vptn/mens-pullover-size-chartsblaise.jpg?rlkey=36zlrkb81qdyuzkp9dpwr4b63&amp;dl=0","Click to download SizeChart")</f>
      </c>
      <c r="C29" s="0" t="inlineStr">
        <is>
          <t>Blaise Men's Pullover</t>
        </is>
      </c>
      <c r="D29" s="0" t="inlineStr">
        <is>
          <t>'139255</t>
        </is>
      </c>
      <c r="E29" s="0" t="inlineStr">
        <is>
          <t>NDSU BLAISE M GN:139255Z-12PK</t>
        </is>
      </c>
      <c r="F29" s="0" t="inlineStr">
        <is>
          <t>'813139255995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2</v>
      </c>
    </row>
    <row r="30" spans="1:10" customHeight="0">
      <c r="A30" s="0">
        <f>HYPERLINK("https://dl.dropboxusercontent.com/scl/fi/putivhoaknuolhrgf2oq9/brock-139188-tn.jpg?rlkey=aulregji52apvu47iph16e10e&amp;dl=0","Click to download Image")</f>
      </c>
      <c r="B30" s="0">
        <f>HYPERLINK("https://dl.dropboxusercontent.com/scl/fi/koa95objo3xntk9yqo774/graphic-update2022-infant.jpg?rlkey=6lz2sevitkly7a90cgwj52ag8&amp;dl=0","Click to download SizeChart")</f>
      </c>
      <c r="C30" s="0" t="inlineStr">
        <is>
          <t>Brock Infant Sweatshirt</t>
        </is>
      </c>
      <c r="D30" s="0" t="inlineStr">
        <is>
          <t>'139188</t>
        </is>
      </c>
      <c r="E30" s="0" t="inlineStr">
        <is>
          <t>NDSU BROCK I BK:139188A-0-3M</t>
        </is>
      </c>
      <c r="F30" s="0" t="inlineStr">
        <is>
          <t>'813139188002</t>
        </is>
      </c>
      <c r="G30" s="0" t="inlineStr">
        <is>
          <t>INFANT</t>
        </is>
      </c>
      <c r="H30" s="0" t="inlineStr">
        <is>
          <t>0-3M</t>
        </is>
      </c>
      <c r="I30" s="0">
        <v>34.99</v>
      </c>
      <c r="J30" s="0">
        <v>9</v>
      </c>
    </row>
    <row r="31" spans="1:10" customHeight="0">
      <c r="A31" s="0">
        <f>HYPERLINK("https://dl.dropboxusercontent.com/scl/fi/putivhoaknuolhrgf2oq9/brock-139188-tn.jpg?rlkey=aulregji52apvu47iph16e10e&amp;dl=0","Click to download Image")</f>
      </c>
      <c r="B31" s="0">
        <f>HYPERLINK("https://dl.dropboxusercontent.com/scl/fi/koa95objo3xntk9yqo774/graphic-update2022-infant.jpg?rlkey=6lz2sevitkly7a90cgwj52ag8&amp;dl=0","Click to download SizeChart")</f>
      </c>
      <c r="C31" s="0" t="inlineStr">
        <is>
          <t>Brock Infant Sweatshirt</t>
        </is>
      </c>
      <c r="D31" s="0" t="inlineStr">
        <is>
          <t>'139188</t>
        </is>
      </c>
      <c r="E31" s="0" t="inlineStr">
        <is>
          <t>NDSU BROCK I BK:139188B-3-6M</t>
        </is>
      </c>
      <c r="F31" s="0" t="inlineStr">
        <is>
          <t>'813139188019</t>
        </is>
      </c>
      <c r="G31" s="0" t="inlineStr">
        <is>
          <t>INFANT</t>
        </is>
      </c>
      <c r="H31" s="0" t="inlineStr">
        <is>
          <t>3-6M</t>
        </is>
      </c>
      <c r="I31" s="0">
        <v>34.99</v>
      </c>
      <c r="J31" s="0">
        <v>7</v>
      </c>
    </row>
    <row r="32" spans="1:10" customHeight="0">
      <c r="A32" s="0">
        <f>HYPERLINK("https://dl.dropboxusercontent.com/scl/fi/putivhoaknuolhrgf2oq9/brock-139188-tn.jpg?rlkey=aulregji52apvu47iph16e10e&amp;dl=0","Click to download Image")</f>
      </c>
      <c r="B32" s="0">
        <f>HYPERLINK("https://dl.dropboxusercontent.com/scl/fi/koa95objo3xntk9yqo774/graphic-update2022-infant.jpg?rlkey=6lz2sevitkly7a90cgwj52ag8&amp;dl=0","Click to download SizeChart")</f>
      </c>
      <c r="C32" s="0" t="inlineStr">
        <is>
          <t>Brock Infant Sweatshirt</t>
        </is>
      </c>
      <c r="D32" s="0" t="inlineStr">
        <is>
          <t>'139188</t>
        </is>
      </c>
      <c r="E32" s="0" t="inlineStr">
        <is>
          <t>NDSU BROCK I BK:139188C-6-9M</t>
        </is>
      </c>
      <c r="F32" s="0" t="inlineStr">
        <is>
          <t>'813139188026</t>
        </is>
      </c>
      <c r="G32" s="0" t="inlineStr">
        <is>
          <t>INFANT</t>
        </is>
      </c>
      <c r="H32" s="0" t="inlineStr">
        <is>
          <t>6-9M</t>
        </is>
      </c>
      <c r="I32" s="0">
        <v>34.99</v>
      </c>
      <c r="J32" s="0">
        <v>9</v>
      </c>
    </row>
    <row r="33" spans="1:10" customHeight="0">
      <c r="A33" s="0">
        <f>HYPERLINK("https://dl.dropboxusercontent.com/scl/fi/putivhoaknuolhrgf2oq9/brock-139188-tn.jpg?rlkey=aulregji52apvu47iph16e10e&amp;dl=0","Click to download Image")</f>
      </c>
      <c r="B33" s="0">
        <f>HYPERLINK("https://dl.dropboxusercontent.com/scl/fi/koa95objo3xntk9yqo774/graphic-update2022-infant.jpg?rlkey=6lz2sevitkly7a90cgwj52ag8&amp;dl=0","Click to download SizeChart")</f>
      </c>
      <c r="C33" s="0" t="inlineStr">
        <is>
          <t>Brock Infant Sweatshirt</t>
        </is>
      </c>
      <c r="D33" s="0" t="inlineStr">
        <is>
          <t>'139188</t>
        </is>
      </c>
      <c r="E33" s="0" t="inlineStr">
        <is>
          <t>NDSU BROCK I BK:139188F-12M</t>
        </is>
      </c>
      <c r="F33" s="0" t="inlineStr">
        <is>
          <t>'813139188033</t>
        </is>
      </c>
      <c r="G33" s="0" t="inlineStr">
        <is>
          <t>INFANT</t>
        </is>
      </c>
      <c r="H33" s="0" t="inlineStr">
        <is>
          <t>12M</t>
        </is>
      </c>
      <c r="I33" s="0">
        <v>34.99</v>
      </c>
      <c r="J33" s="0">
        <v>8</v>
      </c>
    </row>
    <row r="34" spans="1:10" customHeight="0">
      <c r="A34" s="0">
        <f>HYPERLINK("https://dl.dropboxusercontent.com/scl/fi/putivhoaknuolhrgf2oq9/brock-139188-tn.jpg?rlkey=aulregji52apvu47iph16e10e&amp;dl=0","Click to download Image")</f>
      </c>
      <c r="B34" s="0">
        <f>HYPERLINK("https://dl.dropboxusercontent.com/scl/fi/koa95objo3xntk9yqo774/graphic-update2022-infant.jpg?rlkey=6lz2sevitkly7a90cgwj52ag8&amp;dl=0","Click to download SizeChart")</f>
      </c>
      <c r="C34" s="0" t="inlineStr">
        <is>
          <t>Brock Infant Sweatshirt</t>
        </is>
      </c>
      <c r="D34" s="0" t="inlineStr">
        <is>
          <t>'139188</t>
        </is>
      </c>
      <c r="E34" s="0" t="inlineStr">
        <is>
          <t>NDSU BROCK I BK:139188Z-12PK</t>
        </is>
      </c>
      <c r="F34" s="0" t="inlineStr">
        <is>
          <t>'813139188996</t>
        </is>
      </c>
      <c r="G34" s="0" t="inlineStr">
        <is>
          <t>INFANT</t>
        </is>
      </c>
      <c r="H34" s="0" t="inlineStr">
        <is>
          <t>12 PACK</t>
        </is>
      </c>
      <c r="I34" s="0">
        <v>335.9</v>
      </c>
      <c r="J34" s="0">
        <v>2</v>
      </c>
    </row>
    <row r="35" spans="1:10" customHeight="0">
      <c r="A35" s="0">
        <f>HYPERLINK("https://dl.dropboxusercontent.com/scl/fi/id50v2te1lz3pi13s80ml/quincy-138626-tn.jpg?rlkey=h9d2pghdgilqwkzkc0e51rlyx&amp;dl=0","Click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'138626</t>
        </is>
      </c>
      <c r="E35" s="0" t="inlineStr">
        <is>
          <t>NDSU QUINCY M GY:138626A-S</t>
        </is>
      </c>
      <c r="F35" s="0" t="inlineStr">
        <is>
          <t>'813138626048</t>
        </is>
      </c>
      <c r="G35" s="0" t="inlineStr">
        <is>
          <t>MENS</t>
        </is>
      </c>
      <c r="H35" s="0" t="inlineStr">
        <is>
          <t>S</t>
        </is>
      </c>
      <c r="I35" s="0">
        <v>59.99</v>
      </c>
      <c r="J35" s="0">
        <v>3</v>
      </c>
    </row>
    <row r="36" spans="1:10" customHeight="0">
      <c r="A36" s="0">
        <f>HYPERLINK("https://dl.dropboxusercontent.com/scl/fi/id50v2te1lz3pi13s80ml/quincy-138626-tn.jpg?rlkey=h9d2pghdgilqwkzkc0e51rlyx&amp;dl=0","Click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'138626</t>
        </is>
      </c>
      <c r="E36" s="0" t="inlineStr">
        <is>
          <t>NDSU QUINCY M GY:138626B-M</t>
        </is>
      </c>
      <c r="F36" s="0" t="inlineStr">
        <is>
          <t>'813138626055</t>
        </is>
      </c>
      <c r="G36" s="0" t="inlineStr">
        <is>
          <t>MENS</t>
        </is>
      </c>
      <c r="H36" s="0" t="inlineStr">
        <is>
          <t>M</t>
        </is>
      </c>
      <c r="I36" s="0">
        <v>59.99</v>
      </c>
      <c r="J36" s="0">
        <v>6</v>
      </c>
    </row>
    <row r="37" spans="1:10" customHeight="0">
      <c r="A37" s="0">
        <f>HYPERLINK("https://dl.dropboxusercontent.com/scl/fi/id50v2te1lz3pi13s80ml/quincy-138626-tn.jpg?rlkey=h9d2pghdgilqwkzkc0e51rlyx&amp;dl=0","Click to download Image")</f>
      </c>
      <c r="B37" s="0">
        <f>HYPERLINK("https://dl.dropboxusercontent.com/scl/fi/kb6gpjzpz7smued2wfq8x/mens-hoodie-size-chartsquincy.jpg?rlkey=3rdo5zggqwj204m2wpgqik71f&amp;dl=0","Click to download SizeChart")</f>
      </c>
      <c r="C37" s="0" t="inlineStr">
        <is>
          <t>Quincy Men's Hoodie</t>
        </is>
      </c>
      <c r="D37" s="0" t="inlineStr">
        <is>
          <t>'138626</t>
        </is>
      </c>
      <c r="E37" s="0" t="inlineStr">
        <is>
          <t>NDSU QUINCY M GY:138626C-L</t>
        </is>
      </c>
      <c r="F37" s="0" t="inlineStr">
        <is>
          <t>'813138626062</t>
        </is>
      </c>
      <c r="G37" s="0" t="inlineStr">
        <is>
          <t>MENS</t>
        </is>
      </c>
      <c r="H37" s="0" t="inlineStr">
        <is>
          <t>L</t>
        </is>
      </c>
      <c r="I37" s="0">
        <v>59.99</v>
      </c>
      <c r="J37" s="0">
        <v>10</v>
      </c>
    </row>
    <row r="38" spans="1:10" customHeight="0">
      <c r="A38" s="0">
        <f>HYPERLINK("https://dl.dropboxusercontent.com/scl/fi/id50v2te1lz3pi13s80ml/quincy-138626-tn.jpg?rlkey=h9d2pghdgilqwkzkc0e51rlyx&amp;dl=0","Click to download Image")</f>
      </c>
      <c r="B38" s="0">
        <f>HYPERLINK("https://dl.dropboxusercontent.com/scl/fi/kb6gpjzpz7smued2wfq8x/mens-hoodie-size-chartsquincy.jpg?rlkey=3rdo5zggqwj204m2wpgqik71f&amp;dl=0","Click to download SizeChart")</f>
      </c>
      <c r="C38" s="0" t="inlineStr">
        <is>
          <t>Quincy Men's Hoodie</t>
        </is>
      </c>
      <c r="D38" s="0" t="inlineStr">
        <is>
          <t>'138626</t>
        </is>
      </c>
      <c r="E38" s="0" t="inlineStr">
        <is>
          <t>NDSU QUINCY M GY:138626D-XL</t>
        </is>
      </c>
      <c r="F38" s="0" t="inlineStr">
        <is>
          <t>'813138626079</t>
        </is>
      </c>
      <c r="G38" s="0" t="inlineStr">
        <is>
          <t>MENS</t>
        </is>
      </c>
      <c r="H38" s="0" t="inlineStr">
        <is>
          <t>XL</t>
        </is>
      </c>
      <c r="I38" s="0">
        <v>59.99</v>
      </c>
      <c r="J38" s="0">
        <v>8</v>
      </c>
    </row>
    <row r="39" spans="1:10" customHeight="0">
      <c r="A39" s="0">
        <f>HYPERLINK("https://dl.dropboxusercontent.com/scl/fi/id50v2te1lz3pi13s80ml/quincy-138626-tn.jpg?rlkey=h9d2pghdgilqwkzkc0e51rlyx&amp;dl=0","Click to download Image")</f>
      </c>
      <c r="B39" s="0">
        <f>HYPERLINK("https://dl.dropboxusercontent.com/scl/fi/kb6gpjzpz7smued2wfq8x/mens-hoodie-size-chartsquincy.jpg?rlkey=3rdo5zggqwj204m2wpgqik71f&amp;dl=0","Click to download SizeChart")</f>
      </c>
      <c r="C39" s="0" t="inlineStr">
        <is>
          <t>Quincy Men's Hoodie</t>
        </is>
      </c>
      <c r="D39" s="0" t="inlineStr">
        <is>
          <t>'138626</t>
        </is>
      </c>
      <c r="E39" s="0" t="inlineStr">
        <is>
          <t>NDSU QUINCY M GY:138626E-2XL</t>
        </is>
      </c>
      <c r="F39" s="0" t="inlineStr">
        <is>
          <t>'813138626086</t>
        </is>
      </c>
      <c r="G39" s="0" t="inlineStr">
        <is>
          <t>MENS</t>
        </is>
      </c>
      <c r="H39" s="0" t="inlineStr">
        <is>
          <t>2XL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HYPERLINK("https://dl.dropboxusercontent.com/scl/fi/id50v2te1lz3pi13s80ml/quincy-138626-tn.jpg?rlkey=h9d2pghdgilqwkzkc0e51rlyx&amp;dl=0","Click to download Image")</f>
      </c>
      <c r="B40" s="0">
        <f>HYPERLINK("https://dl.dropboxusercontent.com/scl/fi/kb6gpjzpz7smued2wfq8x/mens-hoodie-size-chartsquincy.jpg?rlkey=3rdo5zggqwj204m2wpgqik71f&amp;dl=0","Click to download SizeChart")</f>
      </c>
      <c r="C40" s="0" t="inlineStr">
        <is>
          <t>Quincy Men's Hoodie</t>
        </is>
      </c>
      <c r="D40" s="0" t="inlineStr">
        <is>
          <t>'138626</t>
        </is>
      </c>
      <c r="E40" s="0" t="inlineStr">
        <is>
          <t>NDSU QUINCY M GY:138626F-3XL</t>
        </is>
      </c>
      <c r="F40" s="0" t="inlineStr">
        <is>
          <t>'813138626093</t>
        </is>
      </c>
      <c r="G40" s="0" t="inlineStr">
        <is>
          <t>MENS</t>
        </is>
      </c>
      <c r="H40" s="0" t="inlineStr">
        <is>
          <t>3XL</t>
        </is>
      </c>
      <c r="I40" s="0">
        <v>59.99</v>
      </c>
      <c r="J40" s="0">
        <v>2</v>
      </c>
    </row>
    <row r="41" spans="1:10" customHeight="0">
      <c r="A41" s="0">
        <f>HYPERLINK("https://dl.dropboxusercontent.com/scl/fi/id50v2te1lz3pi13s80ml/quincy-138626-tn.jpg?rlkey=h9d2pghdgilqwkzkc0e51rlyx&amp;dl=0","Click to download Image")</f>
      </c>
      <c r="B41" s="0">
        <f>HYPERLINK("https://dl.dropboxusercontent.com/scl/fi/kb6gpjzpz7smued2wfq8x/mens-hoodie-size-chartsquincy.jpg?rlkey=3rdo5zggqwj204m2wpgqik71f&amp;dl=0","Click to download SizeChart")</f>
      </c>
      <c r="C41" s="0" t="inlineStr">
        <is>
          <t>Quincy Men's Hoodie</t>
        </is>
      </c>
      <c r="D41" s="0" t="inlineStr">
        <is>
          <t>'138626</t>
        </is>
      </c>
      <c r="E41" s="0" t="inlineStr">
        <is>
          <t>NDSU QUINCY M GY:138626Z-12PK</t>
        </is>
      </c>
      <c r="F41" s="0" t="inlineStr">
        <is>
          <t>'813138626994</t>
        </is>
      </c>
      <c r="G41" s="0" t="inlineStr">
        <is>
          <t>MENS</t>
        </is>
      </c>
      <c r="H41" s="0" t="inlineStr">
        <is>
          <t>12 PACK</t>
        </is>
      </c>
      <c r="I41" s="0">
        <v>582</v>
      </c>
      <c r="J41" s="0">
        <v>2</v>
      </c>
    </row>
    <row r="42" spans="1:10" customHeight="0">
      <c r="A42" s="0">
        <f>HYPERLINK("https://dl.dropboxusercontent.com/scl/fi/2eygtr94ghb07ezx5e3rd/william-139292-t.jpg?rlkey=0jsyuh0550i8n3hbjduds05wn&amp;dl=0","Click to download Image")</f>
      </c>
      <c r="B42" s="0">
        <f>HYPERLINK("https://dl.dropboxusercontent.com/scl/fi/ixjnm3shbpmo827bttk7o/mens-jackets-size-chartswilliam.jpg?rlkey=3ao81llzkz6jgoc7bsicdxpzc&amp;dl=0","Click to download SizeChart")</f>
      </c>
      <c r="C42" s="0" t="inlineStr">
        <is>
          <t>William Men's Jacket</t>
        </is>
      </c>
      <c r="D42" s="0" t="inlineStr">
        <is>
          <t>'139292</t>
        </is>
      </c>
      <c r="E42" s="0" t="inlineStr">
        <is>
          <t>NDSU WILLIA M BK:139292A-S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S</t>
        </is>
      </c>
      <c r="I42" s="0">
        <v>109.99</v>
      </c>
      <c r="J42" s="0">
        <v>3</v>
      </c>
    </row>
    <row r="43" spans="1:10" customHeight="0">
      <c r="A43" s="0">
        <f>HYPERLINK("https://dl.dropboxusercontent.com/scl/fi/2eygtr94ghb07ezx5e3rd/william-139292-t.jpg?rlkey=0jsyuh0550i8n3hbjduds05wn&amp;dl=0","Click to download Image")</f>
      </c>
      <c r="B43" s="0">
        <f>HYPERLINK("https://dl.dropboxusercontent.com/scl/fi/ixjnm3shbpmo827bttk7o/mens-jackets-size-chartswilliam.jpg?rlkey=3ao81llzkz6jgoc7bsicdxpzc&amp;dl=0","Click to download SizeChart")</f>
      </c>
      <c r="C43" s="0" t="inlineStr">
        <is>
          <t>William Men's Jacket</t>
        </is>
      </c>
      <c r="D43" s="0" t="inlineStr">
        <is>
          <t>'139292</t>
        </is>
      </c>
      <c r="E43" s="0" t="inlineStr">
        <is>
          <t>NDSU WILLIA M BK:139292B-M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M</t>
        </is>
      </c>
      <c r="I43" s="0">
        <v>109.99</v>
      </c>
      <c r="J43" s="0">
        <v>7</v>
      </c>
    </row>
    <row r="44" spans="1:10" customHeight="0">
      <c r="A44" s="0">
        <f>HYPERLINK("https://dl.dropboxusercontent.com/scl/fi/2eygtr94ghb07ezx5e3rd/william-139292-t.jpg?rlkey=0jsyuh0550i8n3hbjduds05wn&amp;dl=0","Click to download Image")</f>
      </c>
      <c r="B44" s="0">
        <f>HYPERLINK("https://dl.dropboxusercontent.com/scl/fi/ixjnm3shbpmo827bttk7o/mens-jackets-size-chartswilliam.jpg?rlkey=3ao81llzkz6jgoc7bsicdxpzc&amp;dl=0","Click to download SizeChart")</f>
      </c>
      <c r="C44" s="0" t="inlineStr">
        <is>
          <t>William Men's Jacket</t>
        </is>
      </c>
      <c r="D44" s="0" t="inlineStr">
        <is>
          <t>'139292</t>
        </is>
      </c>
      <c r="E44" s="0" t="inlineStr">
        <is>
          <t>NDSU WILLIA M BK:139292C-L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L</t>
        </is>
      </c>
      <c r="I44" s="0">
        <v>109.99</v>
      </c>
      <c r="J44" s="0">
        <v>10</v>
      </c>
    </row>
    <row r="45" spans="1:10" customHeight="0">
      <c r="A45" s="0">
        <f>HYPERLINK("https://dl.dropboxusercontent.com/scl/fi/2eygtr94ghb07ezx5e3rd/william-139292-t.jpg?rlkey=0jsyuh0550i8n3hbjduds05wn&amp;dl=0","Click to download Image")</f>
      </c>
      <c r="B45" s="0">
        <f>HYPERLINK("https://dl.dropboxusercontent.com/scl/fi/ixjnm3shbpmo827bttk7o/mens-jackets-size-chartswilliam.jpg?rlkey=3ao81llzkz6jgoc7bsicdxpzc&amp;dl=0","Click to download SizeChart")</f>
      </c>
      <c r="C45" s="0" t="inlineStr">
        <is>
          <t>William Men's Jacket</t>
        </is>
      </c>
      <c r="D45" s="0" t="inlineStr">
        <is>
          <t>'139292</t>
        </is>
      </c>
      <c r="E45" s="0" t="inlineStr">
        <is>
          <t>NDSU WILLIA M BK:139292D-XL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XL</t>
        </is>
      </c>
      <c r="I45" s="0">
        <v>109.99</v>
      </c>
      <c r="J45" s="0">
        <v>10</v>
      </c>
    </row>
    <row r="46" spans="1:10" customHeight="0">
      <c r="A46" s="0">
        <f>HYPERLINK("https://dl.dropboxusercontent.com/scl/fi/2eygtr94ghb07ezx5e3rd/william-139292-t.jpg?rlkey=0jsyuh0550i8n3hbjduds05wn&amp;dl=0","Click to download Image")</f>
      </c>
      <c r="B46" s="0">
        <f>HYPERLINK("https://dl.dropboxusercontent.com/scl/fi/ixjnm3shbpmo827bttk7o/mens-jackets-size-chartswilliam.jpg?rlkey=3ao81llzkz6jgoc7bsicdxpzc&amp;dl=0","Click to download SizeChart")</f>
      </c>
      <c r="C46" s="0" t="inlineStr">
        <is>
          <t>William Men's Jacket</t>
        </is>
      </c>
      <c r="D46" s="0" t="inlineStr">
        <is>
          <t>'139292</t>
        </is>
      </c>
      <c r="E46" s="0" t="inlineStr">
        <is>
          <t>NDSU WILLIA M BK:139292E-2XL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2XL</t>
        </is>
      </c>
      <c r="I46" s="0">
        <v>111.99</v>
      </c>
      <c r="J46" s="0">
        <v>6</v>
      </c>
    </row>
    <row r="47" spans="1:10" customHeight="0">
      <c r="A47" s="0">
        <f>HYPERLINK("https://dl.dropboxusercontent.com/scl/fi/2eygtr94ghb07ezx5e3rd/william-139292-t.jpg?rlkey=0jsyuh0550i8n3hbjduds05wn&amp;dl=0","Click to download Image")</f>
      </c>
      <c r="B47" s="0">
        <f>HYPERLINK("https://dl.dropboxusercontent.com/scl/fi/ixjnm3shbpmo827bttk7o/mens-jackets-size-chartswilliam.jpg?rlkey=3ao81llzkz6jgoc7bsicdxpzc&amp;dl=0","Click to download SizeChart")</f>
      </c>
      <c r="C47" s="0" t="inlineStr">
        <is>
          <t>William Men's Jacket</t>
        </is>
      </c>
      <c r="D47" s="0" t="inlineStr">
        <is>
          <t>'139292</t>
        </is>
      </c>
      <c r="E47" s="0" t="inlineStr">
        <is>
          <t>NDSU WILLIA M BK:139292F-3XL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3XL</t>
        </is>
      </c>
      <c r="I47" s="0">
        <v>111.99</v>
      </c>
      <c r="J47" s="0">
        <v>3</v>
      </c>
    </row>
    <row r="48" spans="1:10" customHeight="0">
      <c r="A48" s="0">
        <f>HYPERLINK("https://dl.dropboxusercontent.com/scl/fi/2eygtr94ghb07ezx5e3rd/william-139292-t.jpg?rlkey=0jsyuh0550i8n3hbjduds05wn&amp;dl=0","Click to download Image")</f>
      </c>
      <c r="B48" s="0">
        <f>HYPERLINK("https://dl.dropboxusercontent.com/scl/fi/ixjnm3shbpmo827bttk7o/mens-jackets-size-chartswilliam.jpg?rlkey=3ao81llzkz6jgoc7bsicdxpzc&amp;dl=0","Click to download SizeChart")</f>
      </c>
      <c r="C48" s="0" t="inlineStr">
        <is>
          <t>William Men's Jacket</t>
        </is>
      </c>
      <c r="D48" s="0" t="inlineStr">
        <is>
          <t>'139292</t>
        </is>
      </c>
      <c r="E48" s="0" t="inlineStr">
        <is>
          <t>NDSU WILLIA M BK:139292Z-12PK</t>
        </is>
      </c>
      <c r="F48" s="0" t="inlineStr">
        <is>
          <t>'000000000000</t>
        </is>
      </c>
      <c r="G48" s="0" t="inlineStr">
        <is>
          <t>MENS</t>
        </is>
      </c>
      <c r="H48" s="0" t="inlineStr">
        <is>
          <t>12 PACK</t>
        </is>
      </c>
      <c r="I48" s="0">
        <v>1052.4</v>
      </c>
      <c r="J48" s="0">
        <v>0</v>
      </c>
    </row>
    <row r="49" spans="1:10" customHeight="0">
      <c r="A49" s="0">
        <f>HYPERLINK("https://dl.dropboxusercontent.com/scl/fi/vmqq7pt649vz99llevazs/grove-138656-f.jpg?rlkey=1k0ume6tl5glxi8u6stuo4kdi&amp;dl=0","Click to download Image")</f>
      </c>
      <c r="B49" s="0">
        <f>HYPERLINK("https://dl.dropboxusercontent.com/scl/fi/60a5wkezeiqcc9p2wl6ab/mens-jackets-size-chartsgrove.jpg?rlkey=xzq3u00p4jwk8n0sujca3il54&amp;dl=0","Click to download SizeChart")</f>
      </c>
      <c r="C49" s="0" t="inlineStr">
        <is>
          <t>Grove Men's Windshell Jacket</t>
        </is>
      </c>
      <c r="D49" s="0" t="inlineStr">
        <is>
          <t>'138656</t>
        </is>
      </c>
      <c r="E49" s="0" t="inlineStr">
        <is>
          <t>NDSU GROVE M BK:138656A-S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S</t>
        </is>
      </c>
      <c r="I49" s="0">
        <v>68.99</v>
      </c>
      <c r="J49" s="0">
        <v>1</v>
      </c>
    </row>
    <row r="50" spans="1:10" customHeight="0">
      <c r="A50" s="0">
        <f>HYPERLINK("https://dl.dropboxusercontent.com/scl/fi/vmqq7pt649vz99llevazs/grove-138656-f.jpg?rlkey=1k0ume6tl5glxi8u6stuo4kdi&amp;dl=0","Click to download Image")</f>
      </c>
      <c r="B50" s="0">
        <f>HYPERLINK("https://dl.dropboxusercontent.com/scl/fi/60a5wkezeiqcc9p2wl6ab/mens-jackets-size-chartsgrove.jpg?rlkey=xzq3u00p4jwk8n0sujca3il54&amp;dl=0","Click to download SizeChart")</f>
      </c>
      <c r="C50" s="0" t="inlineStr">
        <is>
          <t>Grove Men's Windshell Jacket</t>
        </is>
      </c>
      <c r="D50" s="0" t="inlineStr">
        <is>
          <t>'138656</t>
        </is>
      </c>
      <c r="E50" s="0" t="inlineStr">
        <is>
          <t>NDSU GROVE M BK:138656B-M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M</t>
        </is>
      </c>
      <c r="I50" s="0">
        <v>68.99</v>
      </c>
      <c r="J50" s="0">
        <v>2</v>
      </c>
    </row>
    <row r="51" spans="1:10" customHeight="0">
      <c r="A51" s="0">
        <f>HYPERLINK("https://dl.dropboxusercontent.com/scl/fi/vmqq7pt649vz99llevazs/grove-138656-f.jpg?rlkey=1k0ume6tl5glxi8u6stuo4kdi&amp;dl=0","Click to download Image")</f>
      </c>
      <c r="B51" s="0">
        <f>HYPERLINK("https://dl.dropboxusercontent.com/scl/fi/60a5wkezeiqcc9p2wl6ab/mens-jackets-size-chartsgrove.jpg?rlkey=xzq3u00p4jwk8n0sujca3il54&amp;dl=0","Click to download SizeChart")</f>
      </c>
      <c r="C51" s="0" t="inlineStr">
        <is>
          <t>Grove Men's Windshell Jacket</t>
        </is>
      </c>
      <c r="D51" s="0" t="inlineStr">
        <is>
          <t>'138656</t>
        </is>
      </c>
      <c r="E51" s="0" t="inlineStr">
        <is>
          <t>NDSU GROVE M BK:138656C-L</t>
        </is>
      </c>
      <c r="F51" s="0" t="inlineStr">
        <is>
          <t>'000000000000</t>
        </is>
      </c>
      <c r="G51" s="0" t="inlineStr">
        <is>
          <t>MENS</t>
        </is>
      </c>
      <c r="H51" s="0" t="inlineStr">
        <is>
          <t>L</t>
        </is>
      </c>
      <c r="I51" s="0">
        <v>68.99</v>
      </c>
      <c r="J51" s="0">
        <v>3</v>
      </c>
    </row>
    <row r="52" spans="1:10" customHeight="0">
      <c r="A52" s="0">
        <f>HYPERLINK("https://dl.dropboxusercontent.com/scl/fi/vmqq7pt649vz99llevazs/grove-138656-f.jpg?rlkey=1k0ume6tl5glxi8u6stuo4kdi&amp;dl=0","Click to download Image")</f>
      </c>
      <c r="B52" s="0">
        <f>HYPERLINK("https://dl.dropboxusercontent.com/scl/fi/60a5wkezeiqcc9p2wl6ab/mens-jackets-size-chartsgrove.jpg?rlkey=xzq3u00p4jwk8n0sujca3il54&amp;dl=0","Click to download SizeChart")</f>
      </c>
      <c r="C52" s="0" t="inlineStr">
        <is>
          <t>Grove Men's Windshell Jacket</t>
        </is>
      </c>
      <c r="D52" s="0" t="inlineStr">
        <is>
          <t>'138656</t>
        </is>
      </c>
      <c r="E52" s="0" t="inlineStr">
        <is>
          <t>NDSU GROVE M BK:138656D-XL</t>
        </is>
      </c>
      <c r="F52" s="0" t="inlineStr">
        <is>
          <t>'000000000000</t>
        </is>
      </c>
      <c r="G52" s="0" t="inlineStr">
        <is>
          <t>MENS</t>
        </is>
      </c>
      <c r="H52" s="0" t="inlineStr">
        <is>
          <t>XL</t>
        </is>
      </c>
      <c r="I52" s="0">
        <v>68.99</v>
      </c>
      <c r="J52" s="0">
        <v>2</v>
      </c>
    </row>
    <row r="53" spans="1:10" customHeight="0">
      <c r="A53" s="0">
        <f>HYPERLINK("https://dl.dropboxusercontent.com/scl/fi/vmqq7pt649vz99llevazs/grove-138656-f.jpg?rlkey=1k0ume6tl5glxi8u6stuo4kdi&amp;dl=0","Click to download Image")</f>
      </c>
      <c r="B53" s="0">
        <f>HYPERLINK("https://dl.dropboxusercontent.com/scl/fi/60a5wkezeiqcc9p2wl6ab/mens-jackets-size-chartsgrove.jpg?rlkey=xzq3u00p4jwk8n0sujca3il54&amp;dl=0","Click to download SizeChart")</f>
      </c>
      <c r="C53" s="0" t="inlineStr">
        <is>
          <t>Grove Men's Windshell Jacket</t>
        </is>
      </c>
      <c r="D53" s="0" t="inlineStr">
        <is>
          <t>'138656</t>
        </is>
      </c>
      <c r="E53" s="0" t="inlineStr">
        <is>
          <t>NDSU GROVE M BK:138656E-2XL</t>
        </is>
      </c>
      <c r="F53" s="0" t="inlineStr">
        <is>
          <t>'000000000000</t>
        </is>
      </c>
      <c r="G53" s="0" t="inlineStr">
        <is>
          <t>MENS</t>
        </is>
      </c>
      <c r="H53" s="0" t="inlineStr">
        <is>
          <t>2XL</t>
        </is>
      </c>
      <c r="I53" s="0">
        <v>70.99</v>
      </c>
      <c r="J53" s="0">
        <v>2</v>
      </c>
    </row>
    <row r="54" spans="1:10" customHeight="0">
      <c r="A54" s="0">
        <f>HYPERLINK("https://dl.dropboxusercontent.com/scl/fi/vmqq7pt649vz99llevazs/grove-138656-f.jpg?rlkey=1k0ume6tl5glxi8u6stuo4kdi&amp;dl=0","Click to download Image")</f>
      </c>
      <c r="B54" s="0">
        <f>HYPERLINK("https://dl.dropboxusercontent.com/scl/fi/60a5wkezeiqcc9p2wl6ab/mens-jackets-size-chartsgrove.jpg?rlkey=xzq3u00p4jwk8n0sujca3il54&amp;dl=0","Click to download SizeChart")</f>
      </c>
      <c r="C54" s="0" t="inlineStr">
        <is>
          <t>Grove Men's Windshell Jacket</t>
        </is>
      </c>
      <c r="D54" s="0" t="inlineStr">
        <is>
          <t>'138656</t>
        </is>
      </c>
      <c r="E54" s="0" t="inlineStr">
        <is>
          <t>NDSU GROVE M BK:138656F-3XL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3XL</t>
        </is>
      </c>
      <c r="I54" s="0">
        <v>70.99</v>
      </c>
      <c r="J54" s="0">
        <v>1</v>
      </c>
    </row>
    <row r="55" spans="1:10" customHeight="0">
      <c r="A55" s="0">
        <f>HYPERLINK("https://dl.dropboxusercontent.com/scl/fi/a21rtvu9g2qcp4cu93ml9/colette-138416-tnf.jpg?rlkey=lt1mct2r1gt2uc3rrtz1qlyo1&amp;dl=0","Click to download Image")</f>
      </c>
      <c r="B55" s="0">
        <f>HYPERLINK("https://dl.dropboxusercontent.com/scl/fi/xsrpt6895rjk5py5w0qh7/graphic-update2022-infant.jpg?rlkey=sr7myphrfmehvpfjn49imdl8o&amp;dl=0","Click to download SizeChart")</f>
      </c>
      <c r="C55" s="0" t="inlineStr">
        <is>
          <t>Colette Infant Dress Set</t>
        </is>
      </c>
      <c r="D55" s="0" t="inlineStr">
        <is>
          <t>'138416</t>
        </is>
      </c>
      <c r="E55" s="0" t="inlineStr">
        <is>
          <t>NDSU COLETT I GN:138416A-0-3M</t>
        </is>
      </c>
      <c r="F55" s="0" t="inlineStr">
        <is>
          <t>'813138416007</t>
        </is>
      </c>
      <c r="G55" s="0" t="inlineStr">
        <is>
          <t>INFANT</t>
        </is>
      </c>
      <c r="H55" s="0" t="inlineStr">
        <is>
          <t>0-3M</t>
        </is>
      </c>
      <c r="I55" s="0">
        <v>39.99</v>
      </c>
      <c r="J55" s="0">
        <v>9</v>
      </c>
    </row>
    <row r="56" spans="1:10" customHeight="0">
      <c r="A56" s="0">
        <f>HYPERLINK("https://dl.dropboxusercontent.com/scl/fi/a21rtvu9g2qcp4cu93ml9/colette-138416-tnf.jpg?rlkey=lt1mct2r1gt2uc3rrtz1qlyo1&amp;dl=0","Click to download Image")</f>
      </c>
      <c r="B56" s="0">
        <f>HYPERLINK("https://dl.dropboxusercontent.com/scl/fi/xsrpt6895rjk5py5w0qh7/graphic-update2022-infant.jpg?rlkey=sr7myphrfmehvpfjn49imdl8o&amp;dl=0","Click to download SizeChart")</f>
      </c>
      <c r="C56" s="0" t="inlineStr">
        <is>
          <t>Colette Infant Dress Set</t>
        </is>
      </c>
      <c r="D56" s="0" t="inlineStr">
        <is>
          <t>'138416</t>
        </is>
      </c>
      <c r="E56" s="0" t="inlineStr">
        <is>
          <t>NDSU COLETT I GN:138416B-3-6M</t>
        </is>
      </c>
      <c r="F56" s="0" t="inlineStr">
        <is>
          <t>'813138416014</t>
        </is>
      </c>
      <c r="G56" s="0" t="inlineStr">
        <is>
          <t>INFANT</t>
        </is>
      </c>
      <c r="H56" s="0" t="inlineStr">
        <is>
          <t>3-6M</t>
        </is>
      </c>
      <c r="I56" s="0">
        <v>39.99</v>
      </c>
      <c r="J56" s="0">
        <v>9</v>
      </c>
    </row>
    <row r="57" spans="1:10" customHeight="0">
      <c r="A57" s="0">
        <f>HYPERLINK("https://dl.dropboxusercontent.com/scl/fi/a21rtvu9g2qcp4cu93ml9/colette-138416-tnf.jpg?rlkey=lt1mct2r1gt2uc3rrtz1qlyo1&amp;dl=0","Click to download Image")</f>
      </c>
      <c r="B57" s="0">
        <f>HYPERLINK("https://dl.dropboxusercontent.com/scl/fi/xsrpt6895rjk5py5w0qh7/graphic-update2022-infant.jpg?rlkey=sr7myphrfmehvpfjn49imdl8o&amp;dl=0","Click to download SizeChart")</f>
      </c>
      <c r="C57" s="0" t="inlineStr">
        <is>
          <t>Colette Infant Dress Set</t>
        </is>
      </c>
      <c r="D57" s="0" t="inlineStr">
        <is>
          <t>'138416</t>
        </is>
      </c>
      <c r="E57" s="0" t="inlineStr">
        <is>
          <t>NDSU COLETT I GN:138416C-6-9M</t>
        </is>
      </c>
      <c r="F57" s="0" t="inlineStr">
        <is>
          <t>'813138416021</t>
        </is>
      </c>
      <c r="G57" s="0" t="inlineStr">
        <is>
          <t>INFANT</t>
        </is>
      </c>
      <c r="H57" s="0" t="inlineStr">
        <is>
          <t>6-9M</t>
        </is>
      </c>
      <c r="I57" s="0">
        <v>39.99</v>
      </c>
      <c r="J57" s="0">
        <v>10</v>
      </c>
    </row>
    <row r="58" spans="1:10" customHeight="0">
      <c r="A58" s="0">
        <f>HYPERLINK("https://dl.dropboxusercontent.com/scl/fi/a21rtvu9g2qcp4cu93ml9/colette-138416-tnf.jpg?rlkey=lt1mct2r1gt2uc3rrtz1qlyo1&amp;dl=0","Click to download Image")</f>
      </c>
      <c r="B58" s="0">
        <f>HYPERLINK("https://dl.dropboxusercontent.com/scl/fi/xsrpt6895rjk5py5w0qh7/graphic-update2022-infant.jpg?rlkey=sr7myphrfmehvpfjn49imdl8o&amp;dl=0","Click to download SizeChart")</f>
      </c>
      <c r="C58" s="0" t="inlineStr">
        <is>
          <t>Colette Infant Dress Set</t>
        </is>
      </c>
      <c r="D58" s="0" t="inlineStr">
        <is>
          <t>'138416</t>
        </is>
      </c>
      <c r="E58" s="0" t="inlineStr">
        <is>
          <t>NDSU COLETT I GN:138416F-12M</t>
        </is>
      </c>
      <c r="F58" s="0" t="inlineStr">
        <is>
          <t>'813138416038</t>
        </is>
      </c>
      <c r="G58" s="0" t="inlineStr">
        <is>
          <t>INFANT</t>
        </is>
      </c>
      <c r="H58" s="0" t="inlineStr">
        <is>
          <t>12M</t>
        </is>
      </c>
      <c r="I58" s="0">
        <v>39.99</v>
      </c>
      <c r="J58" s="0">
        <v>9</v>
      </c>
    </row>
    <row r="59" spans="1:10" customHeight="0">
      <c r="A59" s="0">
        <f>HYPERLINK("https://dl.dropboxusercontent.com/scl/fi/a21rtvu9g2qcp4cu93ml9/colette-138416-tnf.jpg?rlkey=lt1mct2r1gt2uc3rrtz1qlyo1&amp;dl=0","Click to download Image")</f>
      </c>
      <c r="B59" s="0">
        <f>HYPERLINK("https://dl.dropboxusercontent.com/scl/fi/xsrpt6895rjk5py5w0qh7/graphic-update2022-infant.jpg?rlkey=sr7myphrfmehvpfjn49imdl8o&amp;dl=0","Click to download SizeChart")</f>
      </c>
      <c r="C59" s="0" t="inlineStr">
        <is>
          <t>Colette Infant Dress Set</t>
        </is>
      </c>
      <c r="D59" s="0" t="inlineStr">
        <is>
          <t>'138416</t>
        </is>
      </c>
      <c r="E59" s="0" t="inlineStr">
        <is>
          <t>NDSU COLETT I GN:138416Z-12PK</t>
        </is>
      </c>
      <c r="F59" s="0" t="inlineStr">
        <is>
          <t>'813138416991</t>
        </is>
      </c>
      <c r="G59" s="0" t="inlineStr">
        <is>
          <t>INFANT</t>
        </is>
      </c>
      <c r="H59" s="0" t="inlineStr">
        <is>
          <t>12 PACK</t>
        </is>
      </c>
      <c r="I59" s="0">
        <v>383.9</v>
      </c>
      <c r="J59" s="0">
        <v>3</v>
      </c>
    </row>
    <row r="60" spans="1:10" customHeight="0">
      <c r="A60" s="0">
        <f>HYPERLINK("https://dl.dropboxusercontent.com/scl/fi/k3vgd8surs45tq3a779vx/clay-137445-tn.jpg?rlkey=xw69r2bxkqdqu2tkjm99u4875&amp;dl=0","Click to download Image")</f>
      </c>
      <c r="B60" s="0">
        <f>HYPERLINK("https://dl.dropboxusercontent.com/scl/fi/keyc5gkkqwkmfl3s7sx3v/graphic-update2022-infant.jpg?rlkey=8rjx9mv63ifgiw7yo3xv19p7o&amp;dl=0","Click to download SizeChart")</f>
      </c>
      <c r="C60" s="0" t="inlineStr">
        <is>
          <t>Clay Infant Bodysuit</t>
        </is>
      </c>
      <c r="D60" s="0" t="inlineStr">
        <is>
          <t>'137445</t>
        </is>
      </c>
      <c r="E60" s="0" t="inlineStr">
        <is>
          <t>NDSU CLAY I GN:137445A-0-3M</t>
        </is>
      </c>
      <c r="F60" s="0" t="inlineStr">
        <is>
          <t>'813137445008</t>
        </is>
      </c>
      <c r="G60" s="0" t="inlineStr">
        <is>
          <t>INFANT</t>
        </is>
      </c>
      <c r="H60" s="0" t="inlineStr">
        <is>
          <t>0-3M</t>
        </is>
      </c>
      <c r="I60" s="0">
        <v>34.99</v>
      </c>
      <c r="J60" s="0">
        <v>9</v>
      </c>
    </row>
    <row r="61" spans="1:10" customHeight="0">
      <c r="A61" s="0">
        <f>HYPERLINK("https://dl.dropboxusercontent.com/scl/fi/k3vgd8surs45tq3a779vx/clay-137445-tn.jpg?rlkey=xw69r2bxkqdqu2tkjm99u4875&amp;dl=0","Click to download Image")</f>
      </c>
      <c r="B61" s="0">
        <f>HYPERLINK("https://dl.dropboxusercontent.com/scl/fi/keyc5gkkqwkmfl3s7sx3v/graphic-update2022-infant.jpg?rlkey=8rjx9mv63ifgiw7yo3xv19p7o&amp;dl=0","Click to download SizeChart")</f>
      </c>
      <c r="C61" s="0" t="inlineStr">
        <is>
          <t>Clay Infant Bodysuit</t>
        </is>
      </c>
      <c r="D61" s="0" t="inlineStr">
        <is>
          <t>'137445</t>
        </is>
      </c>
      <c r="E61" s="0" t="inlineStr">
        <is>
          <t>NDSU CLAY I GN:137445B-3-6M</t>
        </is>
      </c>
      <c r="F61" s="0" t="inlineStr">
        <is>
          <t>'813137445015</t>
        </is>
      </c>
      <c r="G61" s="0" t="inlineStr">
        <is>
          <t>INFANT</t>
        </is>
      </c>
      <c r="H61" s="0" t="inlineStr">
        <is>
          <t>3-6M</t>
        </is>
      </c>
      <c r="I61" s="0">
        <v>34.99</v>
      </c>
      <c r="J61" s="0">
        <v>9</v>
      </c>
    </row>
    <row r="62" spans="1:10" customHeight="0">
      <c r="A62" s="0">
        <f>HYPERLINK("https://dl.dropboxusercontent.com/scl/fi/k3vgd8surs45tq3a779vx/clay-137445-tn.jpg?rlkey=xw69r2bxkqdqu2tkjm99u4875&amp;dl=0","Click to download Image")</f>
      </c>
      <c r="B62" s="0">
        <f>HYPERLINK("https://dl.dropboxusercontent.com/scl/fi/keyc5gkkqwkmfl3s7sx3v/graphic-update2022-infant.jpg?rlkey=8rjx9mv63ifgiw7yo3xv19p7o&amp;dl=0","Click to download SizeChart")</f>
      </c>
      <c r="C62" s="0" t="inlineStr">
        <is>
          <t>Clay Infant Bodysuit</t>
        </is>
      </c>
      <c r="D62" s="0" t="inlineStr">
        <is>
          <t>'137445</t>
        </is>
      </c>
      <c r="E62" s="0" t="inlineStr">
        <is>
          <t>NDSU CLAY I GN:137445C-6-9M</t>
        </is>
      </c>
      <c r="F62" s="0" t="inlineStr">
        <is>
          <t>'813137445022</t>
        </is>
      </c>
      <c r="G62" s="0" t="inlineStr">
        <is>
          <t>INFANT</t>
        </is>
      </c>
      <c r="H62" s="0" t="inlineStr">
        <is>
          <t>6-9M</t>
        </is>
      </c>
      <c r="I62" s="0">
        <v>34.99</v>
      </c>
      <c r="J62" s="0">
        <v>10</v>
      </c>
    </row>
    <row r="63" spans="1:10" customHeight="0">
      <c r="A63" s="0">
        <f>HYPERLINK("https://dl.dropboxusercontent.com/scl/fi/k3vgd8surs45tq3a779vx/clay-137445-tn.jpg?rlkey=xw69r2bxkqdqu2tkjm99u4875&amp;dl=0","Click to download Image")</f>
      </c>
      <c r="B63" s="0">
        <f>HYPERLINK("https://dl.dropboxusercontent.com/scl/fi/keyc5gkkqwkmfl3s7sx3v/graphic-update2022-infant.jpg?rlkey=8rjx9mv63ifgiw7yo3xv19p7o&amp;dl=0","Click to download SizeChart")</f>
      </c>
      <c r="C63" s="0" t="inlineStr">
        <is>
          <t>Clay Infant Bodysuit</t>
        </is>
      </c>
      <c r="D63" s="0" t="inlineStr">
        <is>
          <t>'137445</t>
        </is>
      </c>
      <c r="E63" s="0" t="inlineStr">
        <is>
          <t>NDSU CLAY I GN:137445F-12M</t>
        </is>
      </c>
      <c r="F63" s="0" t="inlineStr">
        <is>
          <t>'813137445039</t>
        </is>
      </c>
      <c r="G63" s="0" t="inlineStr">
        <is>
          <t>INFANT</t>
        </is>
      </c>
      <c r="H63" s="0" t="inlineStr">
        <is>
          <t>12M</t>
        </is>
      </c>
      <c r="I63" s="0">
        <v>34.99</v>
      </c>
      <c r="J63" s="0">
        <v>9</v>
      </c>
    </row>
    <row r="64" spans="1:10" customHeight="0">
      <c r="A64" s="0">
        <f>HYPERLINK("https://dl.dropboxusercontent.com/scl/fi/k3vgd8surs45tq3a779vx/clay-137445-tn.jpg?rlkey=xw69r2bxkqdqu2tkjm99u4875&amp;dl=0","Click to download Image")</f>
      </c>
      <c r="B64" s="0">
        <f>HYPERLINK("https://dl.dropboxusercontent.com/scl/fi/keyc5gkkqwkmfl3s7sx3v/graphic-update2022-infant.jpg?rlkey=8rjx9mv63ifgiw7yo3xv19p7o&amp;dl=0","Click to download SizeChart")</f>
      </c>
      <c r="C64" s="0" t="inlineStr">
        <is>
          <t>Clay Infant Bodysuit</t>
        </is>
      </c>
      <c r="D64" s="0" t="inlineStr">
        <is>
          <t>'137445</t>
        </is>
      </c>
      <c r="E64" s="0" t="inlineStr">
        <is>
          <t>NDSU CLAY I GN:137445Z-12PK</t>
        </is>
      </c>
      <c r="F64" s="0" t="inlineStr">
        <is>
          <t>'813137445992</t>
        </is>
      </c>
      <c r="G64" s="0" t="inlineStr">
        <is>
          <t>INFANT</t>
        </is>
      </c>
      <c r="H64" s="0" t="inlineStr">
        <is>
          <t>12 PACK</t>
        </is>
      </c>
      <c r="I64" s="0">
        <v>335.9</v>
      </c>
      <c r="J64" s="0">
        <v>3</v>
      </c>
    </row>
    <row r="65" spans="1:10" customHeight="0">
      <c r="A65" s="0">
        <f>HYPERLINK("https://dl.dropboxusercontent.com/scl/fi/07gmcrvngrwh59867qkha/reign-138331-tn.jpg?rlkey=y5c9ud2c5nisqxcz1q9s1hyxs&amp;dl=0","Click to download Image")</f>
      </c>
      <c r="B65" s="0">
        <f>HYPERLINK("https://dl.dropboxusercontent.com/scl/fi/zjtv6aflibskf47pvu6y7/womens-size-chartsreign.jpg?rlkey=on35pamuu8efi0xm3ugegvbvl&amp;dl=0","Click to download SizeChart")</f>
      </c>
      <c r="C65" s="0" t="inlineStr">
        <is>
          <t>Reign Women's Hoodie</t>
        </is>
      </c>
      <c r="D65" s="0" t="inlineStr">
        <is>
          <t>'138331</t>
        </is>
      </c>
      <c r="E65" s="0" t="inlineStr">
        <is>
          <t>NDSU REIGN W GN:138331A-S</t>
        </is>
      </c>
      <c r="F65" s="0" t="inlineStr">
        <is>
          <t>'813138331041</t>
        </is>
      </c>
      <c r="G65" s="0" t="inlineStr">
        <is>
          <t>WOMENS</t>
        </is>
      </c>
      <c r="H65" s="0" t="inlineStr">
        <is>
          <t>S</t>
        </is>
      </c>
      <c r="I65" s="0">
        <v>59.99</v>
      </c>
      <c r="J65" s="0">
        <v>7</v>
      </c>
    </row>
    <row r="66" spans="1:10" customHeight="0">
      <c r="A66" s="0">
        <f>HYPERLINK("https://dl.dropboxusercontent.com/scl/fi/07gmcrvngrwh59867qkha/reign-138331-tn.jpg?rlkey=y5c9ud2c5nisqxcz1q9s1hyxs&amp;dl=0","Click to download Image")</f>
      </c>
      <c r="B66" s="0">
        <f>HYPERLINK("https://dl.dropboxusercontent.com/scl/fi/zjtv6aflibskf47pvu6y7/womens-size-chartsreign.jpg?rlkey=on35pamuu8efi0xm3ugegvbvl&amp;dl=0","Click to download SizeChart")</f>
      </c>
      <c r="C66" s="0" t="inlineStr">
        <is>
          <t>Reign Women's Hoodie</t>
        </is>
      </c>
      <c r="D66" s="0" t="inlineStr">
        <is>
          <t>'138331</t>
        </is>
      </c>
      <c r="E66" s="0" t="inlineStr">
        <is>
          <t>NDSU REIGN W GN:138331B-M</t>
        </is>
      </c>
      <c r="F66" s="0" t="inlineStr">
        <is>
          <t>'813138331058</t>
        </is>
      </c>
      <c r="G66" s="0" t="inlineStr">
        <is>
          <t>WOMENS</t>
        </is>
      </c>
      <c r="H66" s="0" t="inlineStr">
        <is>
          <t>M</t>
        </is>
      </c>
      <c r="I66" s="0">
        <v>59.99</v>
      </c>
      <c r="J66" s="0">
        <v>12</v>
      </c>
    </row>
    <row r="67" spans="1:10" customHeight="0">
      <c r="A67" s="0">
        <f>HYPERLINK("https://dl.dropboxusercontent.com/scl/fi/07gmcrvngrwh59867qkha/reign-138331-tn.jpg?rlkey=y5c9ud2c5nisqxcz1q9s1hyxs&amp;dl=0","Click to download Image")</f>
      </c>
      <c r="B67" s="0">
        <f>HYPERLINK("https://dl.dropboxusercontent.com/scl/fi/zjtv6aflibskf47pvu6y7/womens-size-chartsreign.jpg?rlkey=on35pamuu8efi0xm3ugegvbvl&amp;dl=0","Click to download SizeChart")</f>
      </c>
      <c r="C67" s="0" t="inlineStr">
        <is>
          <t>Reign Women's Hoodie</t>
        </is>
      </c>
      <c r="D67" s="0" t="inlineStr">
        <is>
          <t>'138331</t>
        </is>
      </c>
      <c r="E67" s="0" t="inlineStr">
        <is>
          <t>NDSU REIGN W GN:138331C-L</t>
        </is>
      </c>
      <c r="F67" s="0" t="inlineStr">
        <is>
          <t>'813138331065</t>
        </is>
      </c>
      <c r="G67" s="0" t="inlineStr">
        <is>
          <t>WOMENS</t>
        </is>
      </c>
      <c r="H67" s="0" t="inlineStr">
        <is>
          <t>L</t>
        </is>
      </c>
      <c r="I67" s="0">
        <v>59.99</v>
      </c>
      <c r="J67" s="0">
        <v>12</v>
      </c>
    </row>
    <row r="68" spans="1:10" customHeight="0">
      <c r="A68" s="0">
        <f>HYPERLINK("https://dl.dropboxusercontent.com/scl/fi/07gmcrvngrwh59867qkha/reign-138331-tn.jpg?rlkey=y5c9ud2c5nisqxcz1q9s1hyxs&amp;dl=0","Click to download Image")</f>
      </c>
      <c r="B68" s="0">
        <f>HYPERLINK("https://dl.dropboxusercontent.com/scl/fi/zjtv6aflibskf47pvu6y7/womens-size-chartsreign.jpg?rlkey=on35pamuu8efi0xm3ugegvbvl&amp;dl=0","Click to download SizeChart")</f>
      </c>
      <c r="C68" s="0" t="inlineStr">
        <is>
          <t>Reign Women's Hoodie</t>
        </is>
      </c>
      <c r="D68" s="0" t="inlineStr">
        <is>
          <t>'138331</t>
        </is>
      </c>
      <c r="E68" s="0" t="inlineStr">
        <is>
          <t>NDSU REIGN W GN:138331D-XL</t>
        </is>
      </c>
      <c r="F68" s="0" t="inlineStr">
        <is>
          <t>'813138331072</t>
        </is>
      </c>
      <c r="G68" s="0" t="inlineStr">
        <is>
          <t>WOMENS</t>
        </is>
      </c>
      <c r="H68" s="0" t="inlineStr">
        <is>
          <t>XL</t>
        </is>
      </c>
      <c r="I68" s="0">
        <v>59.99</v>
      </c>
      <c r="J68" s="0">
        <v>6</v>
      </c>
    </row>
    <row r="69" spans="1:10" customHeight="0">
      <c r="A69" s="0">
        <f>HYPERLINK("https://dl.dropboxusercontent.com/scl/fi/07gmcrvngrwh59867qkha/reign-138331-tn.jpg?rlkey=y5c9ud2c5nisqxcz1q9s1hyxs&amp;dl=0","Click to download Image")</f>
      </c>
      <c r="B69" s="0">
        <f>HYPERLINK("https://dl.dropboxusercontent.com/scl/fi/zjtv6aflibskf47pvu6y7/womens-size-chartsreign.jpg?rlkey=on35pamuu8efi0xm3ugegvbvl&amp;dl=0","Click to download SizeChart")</f>
      </c>
      <c r="C69" s="0" t="inlineStr">
        <is>
          <t>Reign Women's Hoodie</t>
        </is>
      </c>
      <c r="D69" s="0" t="inlineStr">
        <is>
          <t>'138331</t>
        </is>
      </c>
      <c r="E69" s="0" t="inlineStr">
        <is>
          <t>NDSU REIGN W GN:138331E-2XL</t>
        </is>
      </c>
      <c r="F69" s="0" t="inlineStr">
        <is>
          <t>'813138331089</t>
        </is>
      </c>
      <c r="G69" s="0" t="inlineStr">
        <is>
          <t>WOMENS</t>
        </is>
      </c>
      <c r="H69" s="0" t="inlineStr">
        <is>
          <t>2XL</t>
        </is>
      </c>
      <c r="I69" s="0">
        <v>59.99</v>
      </c>
      <c r="J69" s="0">
        <v>4</v>
      </c>
    </row>
    <row r="70" spans="1:10" customHeight="0">
      <c r="A70" s="0">
        <f>HYPERLINK("https://dl.dropboxusercontent.com/scl/fi/07gmcrvngrwh59867qkha/reign-138331-tn.jpg?rlkey=y5c9ud2c5nisqxcz1q9s1hyxs&amp;dl=0","Click to download Image")</f>
      </c>
      <c r="B70" s="0">
        <f>HYPERLINK("https://dl.dropboxusercontent.com/scl/fi/zjtv6aflibskf47pvu6y7/womens-size-chartsreign.jpg?rlkey=on35pamuu8efi0xm3ugegvbvl&amp;dl=0","Click to download SizeChart")</f>
      </c>
      <c r="C70" s="0" t="inlineStr">
        <is>
          <t>Reign Women's Hoodie</t>
        </is>
      </c>
      <c r="D70" s="0" t="inlineStr">
        <is>
          <t>'138331</t>
        </is>
      </c>
      <c r="E70" s="0" t="inlineStr">
        <is>
          <t>NDSU REIGN W GN:138331F-3XL</t>
        </is>
      </c>
      <c r="F70" s="0" t="inlineStr">
        <is>
          <t>'813138331096</t>
        </is>
      </c>
      <c r="G70" s="0" t="inlineStr">
        <is>
          <t>WOMENS</t>
        </is>
      </c>
      <c r="H70" s="0" t="inlineStr">
        <is>
          <t>3XL</t>
        </is>
      </c>
      <c r="I70" s="0">
        <v>59.99</v>
      </c>
      <c r="J70" s="0">
        <v>1</v>
      </c>
    </row>
    <row r="71" spans="1:10" customHeight="0">
      <c r="A71" s="0">
        <f>HYPERLINK("https://dl.dropboxusercontent.com/scl/fi/07gmcrvngrwh59867qkha/reign-138331-tn.jpg?rlkey=y5c9ud2c5nisqxcz1q9s1hyxs&amp;dl=0","Click to download Image")</f>
      </c>
      <c r="B71" s="0">
        <f>HYPERLINK("https://dl.dropboxusercontent.com/scl/fi/zjtv6aflibskf47pvu6y7/womens-size-chartsreign.jpg?rlkey=on35pamuu8efi0xm3ugegvbvl&amp;dl=0","Click to download SizeChart")</f>
      </c>
      <c r="C71" s="0" t="inlineStr">
        <is>
          <t>Reign Women's Hoodie</t>
        </is>
      </c>
      <c r="D71" s="0" t="inlineStr">
        <is>
          <t>'138331</t>
        </is>
      </c>
      <c r="E71" s="0" t="inlineStr">
        <is>
          <t>NDSU REIGN W GN:138331Z-12PK</t>
        </is>
      </c>
      <c r="F71" s="0" t="inlineStr">
        <is>
          <t>'813138331997</t>
        </is>
      </c>
      <c r="G71" s="0" t="inlineStr">
        <is>
          <t>WOMENS</t>
        </is>
      </c>
      <c r="H71" s="0" t="inlineStr">
        <is>
          <t>12 PACK</t>
        </is>
      </c>
      <c r="I71" s="0">
        <v>575.9</v>
      </c>
      <c r="J71" s="0">
        <v>3</v>
      </c>
    </row>
    <row r="72" spans="1:10" customHeight="0">
      <c r="A72" s="0">
        <f>HYPERLINK("https://dl.dropboxusercontent.com/scl/fi/2q7vqsxgu9w2yfe3gh77h/weditdsc2787.jpg?rlkey=zedtq0gwurjb7r6th6dwecjim&amp;dl=0","Click to download Image")</f>
      </c>
      <c r="B72" s="0">
        <f>HYPERLINK("https://dl.dropboxusercontent.com/scl/fi/w3jue5adjacrtvdbos89f/graphic-update2022-youth.jpg?rlkey=5arb3v8swe90svwqgjarakhsg&amp;dl=0","Click to download SizeChart")</f>
      </c>
      <c r="C72" s="0" t="inlineStr">
        <is>
          <t>Chance Youth Pullover</t>
        </is>
      </c>
      <c r="D72" s="0" t="inlineStr">
        <is>
          <t>'135484</t>
        </is>
      </c>
      <c r="E72" s="0" t="inlineStr">
        <is>
          <t>NDSU CHANCE Y GN:Y135484B-YS</t>
        </is>
      </c>
      <c r="F72" s="0" t="inlineStr">
        <is>
          <t>'813135484016</t>
        </is>
      </c>
      <c r="G72" s="0" t="inlineStr">
        <is>
          <t>YOUTH</t>
        </is>
      </c>
      <c r="H72" s="0" t="inlineStr">
        <is>
          <t>YS</t>
        </is>
      </c>
      <c r="I72" s="0">
        <v>49.99</v>
      </c>
      <c r="J72" s="0">
        <v>3</v>
      </c>
    </row>
    <row r="73" spans="1:10" customHeight="0">
      <c r="A73" s="0">
        <f>HYPERLINK("https://dl.dropboxusercontent.com/scl/fi/2q7vqsxgu9w2yfe3gh77h/weditdsc2787.jpg?rlkey=zedtq0gwurjb7r6th6dwecjim&amp;dl=0","Click to download Image")</f>
      </c>
      <c r="B73" s="0">
        <f>HYPERLINK("https://dl.dropboxusercontent.com/scl/fi/w3jue5adjacrtvdbos89f/graphic-update2022-youth.jpg?rlkey=5arb3v8swe90svwqgjarakhsg&amp;dl=0","Click to download SizeChart")</f>
      </c>
      <c r="C73" s="0" t="inlineStr">
        <is>
          <t>Chance Youth Pullover</t>
        </is>
      </c>
      <c r="D73" s="0" t="inlineStr">
        <is>
          <t>'135484</t>
        </is>
      </c>
      <c r="E73" s="0" t="inlineStr">
        <is>
          <t>NDSU CHANCE Y GN:Y135484C-YM</t>
        </is>
      </c>
      <c r="F73" s="0" t="inlineStr">
        <is>
          <t>'813135484023</t>
        </is>
      </c>
      <c r="G73" s="0" t="inlineStr">
        <is>
          <t>YOUTH</t>
        </is>
      </c>
      <c r="H73" s="0" t="inlineStr">
        <is>
          <t>YM</t>
        </is>
      </c>
      <c r="I73" s="0">
        <v>49.99</v>
      </c>
      <c r="J73" s="0">
        <v>3</v>
      </c>
    </row>
    <row r="74" spans="1:10" customHeight="0">
      <c r="A74" s="0">
        <f>HYPERLINK("https://dl.dropboxusercontent.com/scl/fi/2q7vqsxgu9w2yfe3gh77h/weditdsc2787.jpg?rlkey=zedtq0gwurjb7r6th6dwecjim&amp;dl=0","Click to download Image")</f>
      </c>
      <c r="B74" s="0">
        <f>HYPERLINK("https://dl.dropboxusercontent.com/scl/fi/w3jue5adjacrtvdbos89f/graphic-update2022-youth.jpg?rlkey=5arb3v8swe90svwqgjarakhsg&amp;dl=0","Click to download SizeChart")</f>
      </c>
      <c r="C74" s="0" t="inlineStr">
        <is>
          <t>Chance Youth Pullover</t>
        </is>
      </c>
      <c r="D74" s="0" t="inlineStr">
        <is>
          <t>'135484</t>
        </is>
      </c>
      <c r="E74" s="0" t="inlineStr">
        <is>
          <t>NDSU CHANCE Y GN:Y135484D-YL</t>
        </is>
      </c>
      <c r="F74" s="0" t="inlineStr">
        <is>
          <t>'813135484030</t>
        </is>
      </c>
      <c r="G74" s="0" t="inlineStr">
        <is>
          <t>YOUTH</t>
        </is>
      </c>
      <c r="H74" s="0" t="inlineStr">
        <is>
          <t>YL</t>
        </is>
      </c>
      <c r="I74" s="0">
        <v>49.99</v>
      </c>
      <c r="J74" s="0">
        <v>3</v>
      </c>
    </row>
    <row r="75" spans="1:10" customHeight="0">
      <c r="A75" s="0">
        <f>HYPERLINK("https://dl.dropboxusercontent.com/scl/fi/2q7vqsxgu9w2yfe3gh77h/weditdsc2787.jpg?rlkey=zedtq0gwurjb7r6th6dwecjim&amp;dl=0","Click to download Image")</f>
      </c>
      <c r="B75" s="0">
        <f>HYPERLINK("https://dl.dropboxusercontent.com/scl/fi/w3jue5adjacrtvdbos89f/graphic-update2022-youth.jpg?rlkey=5arb3v8swe90svwqgjarakhsg&amp;dl=0","Click to download SizeChart")</f>
      </c>
      <c r="C75" s="0" t="inlineStr">
        <is>
          <t>Chance Youth Pullover</t>
        </is>
      </c>
      <c r="D75" s="0" t="inlineStr">
        <is>
          <t>'135484</t>
        </is>
      </c>
      <c r="E75" s="0" t="inlineStr">
        <is>
          <t>NDSU CHANCE Y GN:Y135484E-YXL</t>
        </is>
      </c>
      <c r="F75" s="0" t="inlineStr">
        <is>
          <t>'813135484047</t>
        </is>
      </c>
      <c r="G75" s="0" t="inlineStr">
        <is>
          <t>YOUTH</t>
        </is>
      </c>
      <c r="H75" s="0" t="inlineStr">
        <is>
          <t>YXL</t>
        </is>
      </c>
      <c r="I75" s="0">
        <v>49.99</v>
      </c>
      <c r="J75" s="0">
        <v>3</v>
      </c>
    </row>
    <row r="76" spans="1:10" customHeight="0">
      <c r="A76" s="0">
        <f>HYPERLINK("https://dl.dropboxusercontent.com/scl/fi/2q7vqsxgu9w2yfe3gh77h/weditdsc2787.jpg?rlkey=zedtq0gwurjb7r6th6dwecjim&amp;dl=0","Click to download Image")</f>
      </c>
      <c r="B76" s="0">
        <f>HYPERLINK("https://dl.dropboxusercontent.com/scl/fi/w3jue5adjacrtvdbos89f/graphic-update2022-youth.jpg?rlkey=5arb3v8swe90svwqgjarakhsg&amp;dl=0","Click to download SizeChart")</f>
      </c>
      <c r="C76" s="0" t="inlineStr">
        <is>
          <t>Chance Youth Pullover</t>
        </is>
      </c>
      <c r="D76" s="0" t="inlineStr">
        <is>
          <t>'135484</t>
        </is>
      </c>
      <c r="E76" s="0" t="inlineStr">
        <is>
          <t>NDSU CHANCE Y GN:Y135484Z-12PK</t>
        </is>
      </c>
      <c r="F76" s="0" t="inlineStr">
        <is>
          <t>'813135484993</t>
        </is>
      </c>
      <c r="G76" s="0" t="inlineStr">
        <is>
          <t>YOUTH</t>
        </is>
      </c>
      <c r="H76" s="0" t="inlineStr">
        <is>
          <t>12 PACK</t>
        </is>
      </c>
      <c r="I76" s="0">
        <v>479.9</v>
      </c>
      <c r="J76" s="0">
        <v>1</v>
      </c>
    </row>
    <row r="77" spans="1:10" customHeight="0">
      <c r="A77" s="0">
        <f>HYPERLINK("https://dl.dropboxusercontent.com/scl/fi/hz9zhaz2anlvkeb4dnf68/chance-135484t.jpg?rlkey=f2k5bv6o5t59w386mqebmsazy&amp;dl=0","Click to download Image")</f>
      </c>
      <c r="B77" s="0">
        <f>HYPERLINK("https://dl.dropboxusercontent.com/scl/fi/vm2u95x6jvyz58q8t5ghw/graphic-update2022-toddler.jpg?rlkey=0k2h58ki0fg4k3pisw0r8s6op&amp;dl=0","Click to download SizeChart")</f>
      </c>
      <c r="C77" s="0" t="inlineStr">
        <is>
          <t>Chance Toddler Pullover</t>
        </is>
      </c>
      <c r="D77" s="0" t="inlineStr">
        <is>
          <t>'135484</t>
        </is>
      </c>
      <c r="E77" s="0" t="inlineStr">
        <is>
          <t>NDSU CHANCE T GN:T135484A-2T</t>
        </is>
      </c>
      <c r="F77" s="0" t="inlineStr">
        <is>
          <t>'813135484085</t>
        </is>
      </c>
      <c r="G77" s="0" t="inlineStr">
        <is>
          <t>TODDLER</t>
        </is>
      </c>
      <c r="H77" s="0" t="inlineStr">
        <is>
          <t>2T</t>
        </is>
      </c>
      <c r="I77" s="0">
        <v>49.99</v>
      </c>
      <c r="J77" s="0">
        <v>3</v>
      </c>
    </row>
    <row r="78" spans="1:10" customHeight="0">
      <c r="A78" s="0">
        <f>HYPERLINK("https://dl.dropboxusercontent.com/scl/fi/hz9zhaz2anlvkeb4dnf68/chance-135484t.jpg?rlkey=f2k5bv6o5t59w386mqebmsazy&amp;dl=0","Click to download Image")</f>
      </c>
      <c r="B78" s="0">
        <f>HYPERLINK("https://dl.dropboxusercontent.com/scl/fi/vm2u95x6jvyz58q8t5ghw/graphic-update2022-toddler.jpg?rlkey=0k2h58ki0fg4k3pisw0r8s6op&amp;dl=0","Click to download SizeChart")</f>
      </c>
      <c r="C78" s="0" t="inlineStr">
        <is>
          <t>Chance Toddler Pullover</t>
        </is>
      </c>
      <c r="D78" s="0" t="inlineStr">
        <is>
          <t>'135484</t>
        </is>
      </c>
      <c r="E78" s="0" t="inlineStr">
        <is>
          <t>NDSU CHANCE T GN:T135484B-3T</t>
        </is>
      </c>
      <c r="F78" s="0" t="inlineStr">
        <is>
          <t>'813135484092</t>
        </is>
      </c>
      <c r="G78" s="0" t="inlineStr">
        <is>
          <t>TODDLER</t>
        </is>
      </c>
      <c r="H78" s="0" t="inlineStr">
        <is>
          <t>3T</t>
        </is>
      </c>
      <c r="I78" s="0">
        <v>49.99</v>
      </c>
      <c r="J78" s="0">
        <v>3</v>
      </c>
    </row>
    <row r="79" spans="1:10" customHeight="0">
      <c r="A79" s="0">
        <f>HYPERLINK("https://dl.dropboxusercontent.com/scl/fi/hz9zhaz2anlvkeb4dnf68/chance-135484t.jpg?rlkey=f2k5bv6o5t59w386mqebmsazy&amp;dl=0","Click to download Image")</f>
      </c>
      <c r="B79" s="0">
        <f>HYPERLINK("https://dl.dropboxusercontent.com/scl/fi/vm2u95x6jvyz58q8t5ghw/graphic-update2022-toddler.jpg?rlkey=0k2h58ki0fg4k3pisw0r8s6op&amp;dl=0","Click to download SizeChart")</f>
      </c>
      <c r="C79" s="0" t="inlineStr">
        <is>
          <t>Chance Toddler Pullover</t>
        </is>
      </c>
      <c r="D79" s="0" t="inlineStr">
        <is>
          <t>'135484</t>
        </is>
      </c>
      <c r="E79" s="0" t="inlineStr">
        <is>
          <t>NDSU CHANCE T GN:T135484C-4T</t>
        </is>
      </c>
      <c r="F79" s="0" t="inlineStr">
        <is>
          <t>'813135484108</t>
        </is>
      </c>
      <c r="G79" s="0" t="inlineStr">
        <is>
          <t>TODDLER</t>
        </is>
      </c>
      <c r="H79" s="0" t="inlineStr">
        <is>
          <t>4T</t>
        </is>
      </c>
      <c r="I79" s="0">
        <v>49.99</v>
      </c>
      <c r="J79" s="0">
        <v>3</v>
      </c>
    </row>
    <row r="80" spans="1:10" customHeight="0">
      <c r="A80" s="0">
        <f>HYPERLINK("https://dl.dropboxusercontent.com/scl/fi/hz9zhaz2anlvkeb4dnf68/chance-135484t.jpg?rlkey=f2k5bv6o5t59w386mqebmsazy&amp;dl=0","Click to download Image")</f>
      </c>
      <c r="B80" s="0">
        <f>HYPERLINK("https://dl.dropboxusercontent.com/scl/fi/vm2u95x6jvyz58q8t5ghw/graphic-update2022-toddler.jpg?rlkey=0k2h58ki0fg4k3pisw0r8s6op&amp;dl=0","Click to download SizeChart")</f>
      </c>
      <c r="C80" s="0" t="inlineStr">
        <is>
          <t>Chance Toddler Pullover</t>
        </is>
      </c>
      <c r="D80" s="0" t="inlineStr">
        <is>
          <t>'135484</t>
        </is>
      </c>
      <c r="E80" s="0" t="inlineStr">
        <is>
          <t>NDSU CHANCE T GN:T135484D-5T</t>
        </is>
      </c>
      <c r="F80" s="0" t="inlineStr">
        <is>
          <t>'813135484115</t>
        </is>
      </c>
      <c r="G80" s="0" t="inlineStr">
        <is>
          <t>TODDLER</t>
        </is>
      </c>
      <c r="H80" s="0" t="inlineStr">
        <is>
          <t>5T</t>
        </is>
      </c>
      <c r="I80" s="0">
        <v>49.99</v>
      </c>
      <c r="J80" s="0">
        <v>3</v>
      </c>
    </row>
    <row r="81" spans="1:10" customHeight="0">
      <c r="A81" s="0">
        <f>HYPERLINK("https://dl.dropboxusercontent.com/scl/fi/hz9zhaz2anlvkeb4dnf68/chance-135484t.jpg?rlkey=f2k5bv6o5t59w386mqebmsazy&amp;dl=0","Click to download Image")</f>
      </c>
      <c r="B81" s="0">
        <f>HYPERLINK("https://dl.dropboxusercontent.com/scl/fi/vm2u95x6jvyz58q8t5ghw/graphic-update2022-toddler.jpg?rlkey=0k2h58ki0fg4k3pisw0r8s6op&amp;dl=0","Click to download SizeChart")</f>
      </c>
      <c r="C81" s="0" t="inlineStr">
        <is>
          <t>Chance Toddler Pullover</t>
        </is>
      </c>
      <c r="D81" s="0" t="inlineStr">
        <is>
          <t>'135484</t>
        </is>
      </c>
      <c r="E81" s="0" t="inlineStr">
        <is>
          <t>NDSU CHANCE T GN:T135484Z-12PK</t>
        </is>
      </c>
      <c r="F81" s="0" t="inlineStr">
        <is>
          <t>'813135484986</t>
        </is>
      </c>
      <c r="G81" s="0" t="inlineStr">
        <is>
          <t>TODDLER</t>
        </is>
      </c>
      <c r="H81" s="0" t="inlineStr">
        <is>
          <t>12 PACK</t>
        </is>
      </c>
      <c r="I81" s="0">
        <v>479.9</v>
      </c>
      <c r="J81" s="0">
        <v>1</v>
      </c>
    </row>
    <row r="82" spans="1:10" customHeight="0">
      <c r="A82" s="0">
        <f>HYPERLINK("https://dl.dropboxusercontent.com/scl/fi/7v7n5zfj51avljfb9srel/reign-139060-tn.jpg?rlkey=otvse2crxna4l7z9gqxvy1f3l&amp;dl=0","Click to download Image")</f>
      </c>
      <c r="B82" s="0">
        <f>HYPERLINK("https://dl.dropboxusercontent.com/scl/fi/g6p2oal8es752acg589bc/tdlr-yth-hoodie-size-chartscoast-reign.jpg?rlkey=pg5c0oborsmxe5hrb9l7vy9tp&amp;dl=0","Click to download SizeChart")</f>
      </c>
      <c r="C82" s="0" t="inlineStr">
        <is>
          <t>Reign Youth Hoodie</t>
        </is>
      </c>
      <c r="D82" s="0" t="inlineStr">
        <is>
          <t>'139060</t>
        </is>
      </c>
      <c r="E82" s="0" t="inlineStr">
        <is>
          <t>NDSU REIGN Y GN:Y139060B-YS</t>
        </is>
      </c>
      <c r="F82" s="0" t="inlineStr">
        <is>
          <t>'813139060018</t>
        </is>
      </c>
      <c r="G82" s="0" t="inlineStr">
        <is>
          <t>YOUTH</t>
        </is>
      </c>
      <c r="H82" s="0" t="inlineStr">
        <is>
          <t>YS</t>
        </is>
      </c>
      <c r="I82" s="0">
        <v>49.99</v>
      </c>
      <c r="J82" s="0">
        <v>10</v>
      </c>
    </row>
    <row r="83" spans="1:10" customHeight="0">
      <c r="A83" s="0">
        <f>HYPERLINK("https://dl.dropboxusercontent.com/scl/fi/7v7n5zfj51avljfb9srel/reign-139060-tn.jpg?rlkey=otvse2crxna4l7z9gqxvy1f3l&amp;dl=0","Click to download Image")</f>
      </c>
      <c r="B83" s="0">
        <f>HYPERLINK("https://dl.dropboxusercontent.com/scl/fi/g6p2oal8es752acg589bc/tdlr-yth-hoodie-size-chartscoast-reign.jpg?rlkey=pg5c0oborsmxe5hrb9l7vy9tp&amp;dl=0","Click to download SizeChart")</f>
      </c>
      <c r="C83" s="0" t="inlineStr">
        <is>
          <t>Reign Youth Hoodie</t>
        </is>
      </c>
      <c r="D83" s="0" t="inlineStr">
        <is>
          <t>'139060</t>
        </is>
      </c>
      <c r="E83" s="0" t="inlineStr">
        <is>
          <t>NDSU REIGN Y GN:Y139060C-YM</t>
        </is>
      </c>
      <c r="F83" s="0" t="inlineStr">
        <is>
          <t>'813139060025</t>
        </is>
      </c>
      <c r="G83" s="0" t="inlineStr">
        <is>
          <t>YOUTH</t>
        </is>
      </c>
      <c r="H83" s="0" t="inlineStr">
        <is>
          <t>YM</t>
        </is>
      </c>
      <c r="I83" s="0">
        <v>49.99</v>
      </c>
      <c r="J83" s="0">
        <v>9</v>
      </c>
    </row>
    <row r="84" spans="1:10" customHeight="0">
      <c r="A84" s="0">
        <f>HYPERLINK("https://dl.dropboxusercontent.com/scl/fi/7v7n5zfj51avljfb9srel/reign-139060-tn.jpg?rlkey=otvse2crxna4l7z9gqxvy1f3l&amp;dl=0","Click to download Image")</f>
      </c>
      <c r="B84" s="0">
        <f>HYPERLINK("https://dl.dropboxusercontent.com/scl/fi/g6p2oal8es752acg589bc/tdlr-yth-hoodie-size-chartscoast-reign.jpg?rlkey=pg5c0oborsmxe5hrb9l7vy9tp&amp;dl=0","Click to download SizeChart")</f>
      </c>
      <c r="C84" s="0" t="inlineStr">
        <is>
          <t>Reign Youth Hoodie</t>
        </is>
      </c>
      <c r="D84" s="0" t="inlineStr">
        <is>
          <t>'139060</t>
        </is>
      </c>
      <c r="E84" s="0" t="inlineStr">
        <is>
          <t>NDSU REIGN Y GN:Y139060D-YL</t>
        </is>
      </c>
      <c r="F84" s="0" t="inlineStr">
        <is>
          <t>'813139060032</t>
        </is>
      </c>
      <c r="G84" s="0" t="inlineStr">
        <is>
          <t>YOUTH</t>
        </is>
      </c>
      <c r="H84" s="0" t="inlineStr">
        <is>
          <t>YL</t>
        </is>
      </c>
      <c r="I84" s="0">
        <v>49.99</v>
      </c>
      <c r="J84" s="0">
        <v>9</v>
      </c>
    </row>
    <row r="85" spans="1:10" customHeight="0">
      <c r="A85" s="0">
        <f>HYPERLINK("https://dl.dropboxusercontent.com/scl/fi/7v7n5zfj51avljfb9srel/reign-139060-tn.jpg?rlkey=otvse2crxna4l7z9gqxvy1f3l&amp;dl=0","Click to download Image")</f>
      </c>
      <c r="B85" s="0">
        <f>HYPERLINK("https://dl.dropboxusercontent.com/scl/fi/g6p2oal8es752acg589bc/tdlr-yth-hoodie-size-chartscoast-reign.jpg?rlkey=pg5c0oborsmxe5hrb9l7vy9tp&amp;dl=0","Click to download SizeChart")</f>
      </c>
      <c r="C85" s="0" t="inlineStr">
        <is>
          <t>Reign Youth Hoodie</t>
        </is>
      </c>
      <c r="D85" s="0" t="inlineStr">
        <is>
          <t>'139060</t>
        </is>
      </c>
      <c r="E85" s="0" t="inlineStr">
        <is>
          <t>NDSU REIGN Y GN:Y139060E-YXL</t>
        </is>
      </c>
      <c r="F85" s="0" t="inlineStr">
        <is>
          <t>'813139060049</t>
        </is>
      </c>
      <c r="G85" s="0" t="inlineStr">
        <is>
          <t>YOUTH</t>
        </is>
      </c>
      <c r="H85" s="0" t="inlineStr">
        <is>
          <t>YXL</t>
        </is>
      </c>
      <c r="I85" s="0">
        <v>49.99</v>
      </c>
      <c r="J85" s="0">
        <v>9</v>
      </c>
    </row>
    <row r="86" spans="1:10" customHeight="0">
      <c r="A86" s="0">
        <f>HYPERLINK("https://dl.dropboxusercontent.com/scl/fi/7v7n5zfj51avljfb9srel/reign-139060-tn.jpg?rlkey=otvse2crxna4l7z9gqxvy1f3l&amp;dl=0","Click to download Image")</f>
      </c>
      <c r="B86" s="0">
        <f>HYPERLINK("https://dl.dropboxusercontent.com/scl/fi/g6p2oal8es752acg589bc/tdlr-yth-hoodie-size-chartscoast-reign.jpg?rlkey=pg5c0oborsmxe5hrb9l7vy9tp&amp;dl=0","Click to download SizeChart")</f>
      </c>
      <c r="C86" s="0" t="inlineStr">
        <is>
          <t>Reign Youth Hoodie</t>
        </is>
      </c>
      <c r="D86" s="0" t="inlineStr">
        <is>
          <t>'139060</t>
        </is>
      </c>
      <c r="E86" s="0" t="inlineStr">
        <is>
          <t>NDSU REIGN Y GN:Y139060Z-12PK</t>
        </is>
      </c>
      <c r="F86" s="0" t="inlineStr">
        <is>
          <t>'813139060995</t>
        </is>
      </c>
      <c r="G86" s="0" t="inlineStr">
        <is>
          <t>YOUTH</t>
        </is>
      </c>
      <c r="H86" s="0" t="inlineStr">
        <is>
          <t>12 PACK</t>
        </is>
      </c>
      <c r="I86" s="0">
        <v>479.9</v>
      </c>
      <c r="J86" s="0">
        <v>3</v>
      </c>
    </row>
    <row r="87" spans="1:10" customHeight="0">
      <c r="A87" s="0">
        <f>HYPERLINK("https://dl.dropboxusercontent.com/scl/fi/3qcl2vo97cl1v8k4el2iz/reign-139060-tn.jpg?rlkey=glee0uig1p9fzs22pzcv6o4ct&amp;dl=0","Click to download Image")</f>
      </c>
      <c r="B87" s="0">
        <f>HYPERLINK("https://dl.dropboxusercontent.com/scl/fi/p372w2obznacmon1kh2bh/tdlr-yth-hoodie-size-chartscoast-reign.jpg?rlkey=yex30gf0mwayofmrdwj1vwurg&amp;dl=0","Click to download SizeChart")</f>
      </c>
      <c r="C87" s="0" t="inlineStr">
        <is>
          <t>Reign Toddler Hoodie</t>
        </is>
      </c>
      <c r="D87" s="0" t="inlineStr">
        <is>
          <t>'139060</t>
        </is>
      </c>
      <c r="E87" s="0" t="inlineStr">
        <is>
          <t>NDSU REIGN T GN:T139060A-2T</t>
        </is>
      </c>
      <c r="F87" s="0" t="inlineStr">
        <is>
          <t>'813139060087</t>
        </is>
      </c>
      <c r="G87" s="0" t="inlineStr">
        <is>
          <t>TODDLER</t>
        </is>
      </c>
      <c r="H87" s="0" t="inlineStr">
        <is>
          <t>2T</t>
        </is>
      </c>
      <c r="I87" s="0">
        <v>49.99</v>
      </c>
      <c r="J87" s="0">
        <v>9</v>
      </c>
    </row>
    <row r="88" spans="1:10" customHeight="0">
      <c r="A88" s="0">
        <f>HYPERLINK("https://dl.dropboxusercontent.com/scl/fi/3qcl2vo97cl1v8k4el2iz/reign-139060-tn.jpg?rlkey=glee0uig1p9fzs22pzcv6o4ct&amp;dl=0","Click to download Image")</f>
      </c>
      <c r="B88" s="0">
        <f>HYPERLINK("https://dl.dropboxusercontent.com/scl/fi/p372w2obznacmon1kh2bh/tdlr-yth-hoodie-size-chartscoast-reign.jpg?rlkey=yex30gf0mwayofmrdwj1vwurg&amp;dl=0","Click to download SizeChart")</f>
      </c>
      <c r="C88" s="0" t="inlineStr">
        <is>
          <t>Reign Toddler Hoodie</t>
        </is>
      </c>
      <c r="D88" s="0" t="inlineStr">
        <is>
          <t>'139060</t>
        </is>
      </c>
      <c r="E88" s="0" t="inlineStr">
        <is>
          <t>NDSU REIGN T GN:T139060B-3T</t>
        </is>
      </c>
      <c r="F88" s="0" t="inlineStr">
        <is>
          <t>'813139060094</t>
        </is>
      </c>
      <c r="G88" s="0" t="inlineStr">
        <is>
          <t>TODDLER</t>
        </is>
      </c>
      <c r="H88" s="0" t="inlineStr">
        <is>
          <t>3T</t>
        </is>
      </c>
      <c r="I88" s="0">
        <v>49.99</v>
      </c>
      <c r="J88" s="0">
        <v>9</v>
      </c>
    </row>
    <row r="89" spans="1:10" customHeight="0">
      <c r="A89" s="0">
        <f>HYPERLINK("https://dl.dropboxusercontent.com/scl/fi/3qcl2vo97cl1v8k4el2iz/reign-139060-tn.jpg?rlkey=glee0uig1p9fzs22pzcv6o4ct&amp;dl=0","Click to download Image")</f>
      </c>
      <c r="B89" s="0">
        <f>HYPERLINK("https://dl.dropboxusercontent.com/scl/fi/p372w2obznacmon1kh2bh/tdlr-yth-hoodie-size-chartscoast-reign.jpg?rlkey=yex30gf0mwayofmrdwj1vwurg&amp;dl=0","Click to download SizeChart")</f>
      </c>
      <c r="C89" s="0" t="inlineStr">
        <is>
          <t>Reign Toddler Hoodie</t>
        </is>
      </c>
      <c r="D89" s="0" t="inlineStr">
        <is>
          <t>'139060</t>
        </is>
      </c>
      <c r="E89" s="0" t="inlineStr">
        <is>
          <t>NDSU REIGN T GN:T139060C-4T</t>
        </is>
      </c>
      <c r="F89" s="0" t="inlineStr">
        <is>
          <t>'813139060100</t>
        </is>
      </c>
      <c r="G89" s="0" t="inlineStr">
        <is>
          <t>TODDLER</t>
        </is>
      </c>
      <c r="H89" s="0" t="inlineStr">
        <is>
          <t>4T</t>
        </is>
      </c>
      <c r="I89" s="0">
        <v>49.99</v>
      </c>
      <c r="J89" s="0">
        <v>9</v>
      </c>
    </row>
    <row r="90" spans="1:10" customHeight="0">
      <c r="A90" s="0">
        <f>HYPERLINK("https://dl.dropboxusercontent.com/scl/fi/3qcl2vo97cl1v8k4el2iz/reign-139060-tn.jpg?rlkey=glee0uig1p9fzs22pzcv6o4ct&amp;dl=0","Click to download Image")</f>
      </c>
      <c r="B90" s="0">
        <f>HYPERLINK("https://dl.dropboxusercontent.com/scl/fi/p372w2obznacmon1kh2bh/tdlr-yth-hoodie-size-chartscoast-reign.jpg?rlkey=yex30gf0mwayofmrdwj1vwurg&amp;dl=0","Click to download SizeChart")</f>
      </c>
      <c r="C90" s="0" t="inlineStr">
        <is>
          <t>Reign Toddler Hoodie</t>
        </is>
      </c>
      <c r="D90" s="0" t="inlineStr">
        <is>
          <t>'139060</t>
        </is>
      </c>
      <c r="E90" s="0" t="inlineStr">
        <is>
          <t>NDSU REIGN T GN:T139060D-5T</t>
        </is>
      </c>
      <c r="F90" s="0" t="inlineStr">
        <is>
          <t>'813139060117</t>
        </is>
      </c>
      <c r="G90" s="0" t="inlineStr">
        <is>
          <t>TODDLER</t>
        </is>
      </c>
      <c r="H90" s="0" t="inlineStr">
        <is>
          <t>5T</t>
        </is>
      </c>
      <c r="I90" s="0">
        <v>49.99</v>
      </c>
      <c r="J90" s="0">
        <v>9</v>
      </c>
    </row>
    <row r="91" spans="1:10" customHeight="0">
      <c r="A91" s="0">
        <f>HYPERLINK("https://dl.dropboxusercontent.com/scl/fi/3qcl2vo97cl1v8k4el2iz/reign-139060-tn.jpg?rlkey=glee0uig1p9fzs22pzcv6o4ct&amp;dl=0","Click to download Image")</f>
      </c>
      <c r="B91" s="0">
        <f>HYPERLINK("https://dl.dropboxusercontent.com/scl/fi/p372w2obznacmon1kh2bh/tdlr-yth-hoodie-size-chartscoast-reign.jpg?rlkey=yex30gf0mwayofmrdwj1vwurg&amp;dl=0","Click to download SizeChart")</f>
      </c>
      <c r="C91" s="0" t="inlineStr">
        <is>
          <t>Reign Toddler Hoodie</t>
        </is>
      </c>
      <c r="D91" s="0" t="inlineStr">
        <is>
          <t>'139060</t>
        </is>
      </c>
      <c r="E91" s="0" t="inlineStr">
        <is>
          <t>NDSU REIGN T GN:T139060Z-12PK</t>
        </is>
      </c>
      <c r="F91" s="0" t="inlineStr">
        <is>
          <t>'813139060988</t>
        </is>
      </c>
      <c r="G91" s="0" t="inlineStr">
        <is>
          <t>TODDLER</t>
        </is>
      </c>
      <c r="H91" s="0" t="inlineStr">
        <is>
          <t>12 PACK</t>
        </is>
      </c>
      <c r="I91" s="0">
        <v>479.9</v>
      </c>
      <c r="J91" s="0">
        <v>3</v>
      </c>
    </row>
    <row r="92" spans="1:10" customHeight="0">
      <c r="A92" s="0">
        <f>HYPERLINK("https://dl.dropboxusercontent.com/scl/fi/tvfhu2kcglc115m6nknvr/maddox-134476-af.jpg?rlkey=mx9g6mmitmvb7ewa3rgkcmmy4&amp;dl=0","Click to download Image")</f>
      </c>
      <c r="C92" s="0" t="inlineStr">
        <is>
          <t>Maddox Men's Cap</t>
        </is>
      </c>
      <c r="D92" s="0" t="inlineStr">
        <is>
          <t>'134476</t>
        </is>
      </c>
      <c r="E92" s="0" t="inlineStr">
        <is>
          <t>NDSU MADDOX A GN:134476</t>
        </is>
      </c>
      <c r="F92" s="0" t="inlineStr">
        <is>
          <t>'713134476008</t>
        </is>
      </c>
      <c r="G92" s="0" t="inlineStr">
        <is>
          <t>MENS</t>
        </is>
      </c>
      <c r="H92" s="0" t="inlineStr">
        <is>
          <t>STANDARD MENS</t>
        </is>
      </c>
      <c r="I92" s="0">
        <v>24.99</v>
      </c>
      <c r="J92" s="0">
        <v>64</v>
      </c>
    </row>
    <row r="93" spans="1:10" customHeight="0">
      <c r="A93" s="0">
        <f>HYPERLINK("https://dl.dropboxusercontent.com/scl/fi/aek578ylyie4hbwinsb4g/mvp-134731-tn.jpg?rlkey=21pcfm3ygjwgbq2vvpu7d72fw&amp;dl=0","Click to download Image")</f>
      </c>
      <c r="C93" s="0" t="inlineStr">
        <is>
          <t>MVP 12 Can Soft Cooler</t>
        </is>
      </c>
      <c r="D93" s="0" t="inlineStr">
        <is>
          <t>'134731</t>
        </is>
      </c>
      <c r="E93" s="0" t="inlineStr">
        <is>
          <t>NDSU MVP BK:134731</t>
        </is>
      </c>
      <c r="F93" s="0" t="inlineStr">
        <is>
          <t>'913134731019</t>
        </is>
      </c>
      <c r="I93" s="0">
        <v>34.99</v>
      </c>
      <c r="J93" s="0">
        <v>34</v>
      </c>
    </row>
    <row r="94" spans="1:10" customHeight="0">
      <c r="A94" s="0">
        <f>HYPERLINK("https://dl.dropboxusercontent.com/scl/fi/a5gxqxsk6ukc9iyj8h9ix/relay-134383-af.jpg?rlkey=inik7ihtcph0olsjzy6dbke7g&amp;dl=0","Click to download Image")</f>
      </c>
      <c r="C94" s="0" t="inlineStr">
        <is>
          <t>Relay Sling Bag</t>
        </is>
      </c>
      <c r="D94" s="0" t="inlineStr">
        <is>
          <t>'134383</t>
        </is>
      </c>
      <c r="E94" s="0" t="inlineStr">
        <is>
          <t>NDSU RELAY BK:134383</t>
        </is>
      </c>
      <c r="F94" s="0" t="inlineStr">
        <is>
          <t>'913134383010</t>
        </is>
      </c>
      <c r="I94" s="0">
        <v>39.99</v>
      </c>
      <c r="J94" s="0">
        <v>48</v>
      </c>
    </row>
    <row r="95" spans="1:10" customHeight="0">
      <c r="A95" s="0">
        <f>HYPERLINK("https://dl.dropboxusercontent.com/scl/fi/w223tq1v1uy847z7s3nj9/jackie-134505-tn.jpg?rlkey=6tm8vj87u9d5swwv0hpy2awzg&amp;dl=0","Click to download Image")</f>
      </c>
      <c r="C95" s="0" t="inlineStr">
        <is>
          <t>Jackie Women's Cap</t>
        </is>
      </c>
      <c r="D95" s="0" t="inlineStr">
        <is>
          <t>'134505</t>
        </is>
      </c>
      <c r="E95" s="0" t="inlineStr">
        <is>
          <t>NDSU JACKIE A DG:134505</t>
        </is>
      </c>
      <c r="F95" s="0" t="inlineStr">
        <is>
          <t>'713134505012</t>
        </is>
      </c>
      <c r="G95" s="0" t="inlineStr">
        <is>
          <t>WOMENS</t>
        </is>
      </c>
      <c r="H95" s="0" t="inlineStr">
        <is>
          <t>WOMENS</t>
        </is>
      </c>
      <c r="I95" s="0">
        <v>24.99</v>
      </c>
      <c r="J95" s="0">
        <v>19</v>
      </c>
    </row>
    <row r="96" spans="1:10" customHeight="0">
      <c r="A96" s="0">
        <f>HYPERLINK("https://dl.dropboxusercontent.com/scl/fi/ii96i4hwrexj4s0l64oaf/ryker-135016-tn.jpg?rlkey=bx08mvhzi2prdthukflsogslt&amp;dl=0","Click to download Image")</f>
      </c>
      <c r="C96" s="0" t="inlineStr">
        <is>
          <t>Ryker Infant Bucket Hat</t>
        </is>
      </c>
      <c r="D96" s="0" t="inlineStr">
        <is>
          <t>'135016</t>
        </is>
      </c>
      <c r="E96" s="0" t="inlineStr">
        <is>
          <t>NDSU RYKER I GN:135016</t>
        </is>
      </c>
      <c r="F96" s="0" t="inlineStr">
        <is>
          <t>'713135016142</t>
        </is>
      </c>
      <c r="G96" s="0" t="inlineStr">
        <is>
          <t>INFANT</t>
        </is>
      </c>
      <c r="I96" s="0">
        <v>22.99</v>
      </c>
      <c r="J96" s="0">
        <v>42</v>
      </c>
    </row>
    <row r="97" spans="1:10" customHeight="0">
      <c r="A97" s="0">
        <f>HYPERLINK("https://dl.dropboxusercontent.com/scl/fi/og0mgm81fagckv3jaulrb/tenley-135703-t.jpg?rlkey=0xlfmnyr0ftnl9iqnj6lgv6zs&amp;dl=0","Click to download Image")</f>
      </c>
      <c r="C97" s="0" t="inlineStr">
        <is>
          <t>Tenley Women's Cap</t>
        </is>
      </c>
      <c r="D97" s="0" t="inlineStr">
        <is>
          <t>'135703</t>
        </is>
      </c>
      <c r="E97" s="0" t="inlineStr">
        <is>
          <t>NDSU TENLEY A KY:135703</t>
        </is>
      </c>
      <c r="F97" s="0" t="inlineStr">
        <is>
          <t>'713135703011</t>
        </is>
      </c>
      <c r="G97" s="0" t="inlineStr">
        <is>
          <t>WOMENS</t>
        </is>
      </c>
      <c r="H97" s="0" t="inlineStr">
        <is>
          <t>WOMENS</t>
        </is>
      </c>
      <c r="I97" s="0">
        <v>24.99</v>
      </c>
      <c r="J97" s="0">
        <v>41</v>
      </c>
    </row>
    <row r="98" spans="1:10" customHeight="0">
      <c r="A98" s="0">
        <f>HYPERLINK("https://dl.dropboxusercontent.com/scl/fi/fmiadi6v7spvdsqk2cjwu/kingsley-134080-t.jpg?rlkey=e1drv5iaf4v5uq99rihmvjuwy&amp;dl=0","Click to download Image")</f>
      </c>
      <c r="B98" s="0">
        <f>HYPERLINK("https://dl.dropboxusercontent.com/scl/fi/ftxxjkm9ybkknpdm3xt99/graphic-update2022-infant.jpg?rlkey=hbthqzjfuf8v1vws71ocrt6b5&amp;dl=0","Click to download SizeChart")</f>
      </c>
      <c r="C98" s="0" t="inlineStr">
        <is>
          <t>Kingsley Infant Romper</t>
        </is>
      </c>
      <c r="D98" s="0" t="inlineStr">
        <is>
          <t>'134080</t>
        </is>
      </c>
      <c r="E98" s="0" t="inlineStr">
        <is>
          <t>NDSU KINGSL I GN:134080A-0-3M</t>
        </is>
      </c>
      <c r="F98" s="0" t="inlineStr">
        <is>
          <t>'813134080004</t>
        </is>
      </c>
      <c r="G98" s="0" t="inlineStr">
        <is>
          <t>INFANT</t>
        </is>
      </c>
      <c r="H98" s="0" t="inlineStr">
        <is>
          <t>0-3M</t>
        </is>
      </c>
      <c r="I98" s="0">
        <v>29.99</v>
      </c>
      <c r="J98" s="0">
        <v>3</v>
      </c>
    </row>
    <row r="99" spans="1:10" customHeight="0">
      <c r="A99" s="0">
        <f>HYPERLINK("https://dl.dropboxusercontent.com/scl/fi/fmiadi6v7spvdsqk2cjwu/kingsley-134080-t.jpg?rlkey=e1drv5iaf4v5uq99rihmvjuwy&amp;dl=0","Click to download Image")</f>
      </c>
      <c r="B99" s="0">
        <f>HYPERLINK("https://dl.dropboxusercontent.com/scl/fi/ftxxjkm9ybkknpdm3xt99/graphic-update2022-infant.jpg?rlkey=hbthqzjfuf8v1vws71ocrt6b5&amp;dl=0","Click to download SizeChart")</f>
      </c>
      <c r="C99" s="0" t="inlineStr">
        <is>
          <t>Kingsley Infant Romper</t>
        </is>
      </c>
      <c r="D99" s="0" t="inlineStr">
        <is>
          <t>'134080</t>
        </is>
      </c>
      <c r="E99" s="0" t="inlineStr">
        <is>
          <t>NDSU KINGSL I GN:134080B-3-6M</t>
        </is>
      </c>
      <c r="F99" s="0" t="inlineStr">
        <is>
          <t>'813134080011</t>
        </is>
      </c>
      <c r="G99" s="0" t="inlineStr">
        <is>
          <t>INFANT</t>
        </is>
      </c>
      <c r="H99" s="0" t="inlineStr">
        <is>
          <t>3-6M</t>
        </is>
      </c>
      <c r="I99" s="0">
        <v>29.99</v>
      </c>
      <c r="J99" s="0">
        <v>3</v>
      </c>
    </row>
    <row r="100" spans="1:10" customHeight="0">
      <c r="A100" s="0">
        <f>HYPERLINK("https://dl.dropboxusercontent.com/scl/fi/fmiadi6v7spvdsqk2cjwu/kingsley-134080-t.jpg?rlkey=e1drv5iaf4v5uq99rihmvjuwy&amp;dl=0","Click to download Image")</f>
      </c>
      <c r="B100" s="0">
        <f>HYPERLINK("https://dl.dropboxusercontent.com/scl/fi/ftxxjkm9ybkknpdm3xt99/graphic-update2022-infant.jpg?rlkey=hbthqzjfuf8v1vws71ocrt6b5&amp;dl=0","Click to download SizeChart")</f>
      </c>
      <c r="C100" s="0" t="inlineStr">
        <is>
          <t>Kingsley Infant Romper</t>
        </is>
      </c>
      <c r="D100" s="0" t="inlineStr">
        <is>
          <t>'134080</t>
        </is>
      </c>
      <c r="E100" s="0" t="inlineStr">
        <is>
          <t>NDSU KINGSL I GN:134080C-6-9M</t>
        </is>
      </c>
      <c r="F100" s="0" t="inlineStr">
        <is>
          <t>'813134080028</t>
        </is>
      </c>
      <c r="G100" s="0" t="inlineStr">
        <is>
          <t>INFANT</t>
        </is>
      </c>
      <c r="H100" s="0" t="inlineStr">
        <is>
          <t>6-9M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HYPERLINK("https://dl.dropboxusercontent.com/scl/fi/fmiadi6v7spvdsqk2cjwu/kingsley-134080-t.jpg?rlkey=e1drv5iaf4v5uq99rihmvjuwy&amp;dl=0","Click to download Image")</f>
      </c>
      <c r="B101" s="0">
        <f>HYPERLINK("https://dl.dropboxusercontent.com/scl/fi/ftxxjkm9ybkknpdm3xt99/graphic-update2022-infant.jpg?rlkey=hbthqzjfuf8v1vws71ocrt6b5&amp;dl=0","Click to download SizeChart")</f>
      </c>
      <c r="C101" s="0" t="inlineStr">
        <is>
          <t>Kingsley Infant Romper</t>
        </is>
      </c>
      <c r="D101" s="0" t="inlineStr">
        <is>
          <t>'134080</t>
        </is>
      </c>
      <c r="E101" s="0" t="inlineStr">
        <is>
          <t>NDSU KINGSL I GN:134080F-12M</t>
        </is>
      </c>
      <c r="F101" s="0" t="inlineStr">
        <is>
          <t>'813134080035</t>
        </is>
      </c>
      <c r="G101" s="0" t="inlineStr">
        <is>
          <t>INFANT</t>
        </is>
      </c>
      <c r="H101" s="0" t="inlineStr">
        <is>
          <t>12M</t>
        </is>
      </c>
      <c r="I101" s="0">
        <v>29.99</v>
      </c>
      <c r="J101" s="0">
        <v>3</v>
      </c>
    </row>
    <row r="102" spans="1:10" customHeight="0">
      <c r="A102" s="0">
        <f>HYPERLINK("https://dl.dropboxusercontent.com/scl/fi/fmiadi6v7spvdsqk2cjwu/kingsley-134080-t.jpg?rlkey=e1drv5iaf4v5uq99rihmvjuwy&amp;dl=0","Click to download Image")</f>
      </c>
      <c r="B102" s="0">
        <f>HYPERLINK("https://dl.dropboxusercontent.com/scl/fi/ftxxjkm9ybkknpdm3xt99/graphic-update2022-infant.jpg?rlkey=hbthqzjfuf8v1vws71ocrt6b5&amp;dl=0","Click to download SizeChart")</f>
      </c>
      <c r="C102" s="0" t="inlineStr">
        <is>
          <t>Kingsley Infant Romper</t>
        </is>
      </c>
      <c r="D102" s="0" t="inlineStr">
        <is>
          <t>'134080</t>
        </is>
      </c>
      <c r="E102" s="0" t="inlineStr">
        <is>
          <t>NDSU KINGSL I GN:134080Z-12PK</t>
        </is>
      </c>
      <c r="F102" s="0" t="inlineStr">
        <is>
          <t>'813134080998</t>
        </is>
      </c>
      <c r="G102" s="0" t="inlineStr">
        <is>
          <t>INFANT</t>
        </is>
      </c>
      <c r="H102" s="0" t="inlineStr">
        <is>
          <t>12 PACK</t>
        </is>
      </c>
      <c r="I102" s="0">
        <v>288</v>
      </c>
      <c r="J102" s="0">
        <v>1</v>
      </c>
    </row>
    <row r="103" spans="1:10" customHeight="0">
      <c r="A103" s="0">
        <f>HYPERLINK("https://dl.dropboxusercontent.com/scl/fi/ni7rjsfgizc4r6ffs1m59/emmeline-134303-t.jpg?rlkey=ixjcublfkfpi6zzc4lg06zlzz&amp;dl=0","Click to download Image")</f>
      </c>
      <c r="B103" s="0">
        <f>HYPERLINK("https://dl.dropboxusercontent.com/scl/fi/ip4sixqhn2pi9xjst3stm/infant-2023standard-onesie-christer-emmeline.jpg?rlkey=3gx0yt5a12dtet6fc0iy0ebcg&amp;dl=0","Click to download SizeChart")</f>
      </c>
      <c r="C103" s="0" t="inlineStr">
        <is>
          <t>Emmeline Infant Bodysuit</t>
        </is>
      </c>
      <c r="D103" s="0" t="inlineStr">
        <is>
          <t>'134303</t>
        </is>
      </c>
      <c r="E103" s="0" t="inlineStr">
        <is>
          <t>NDSU EMMELI I GD:134303A-0-3M</t>
        </is>
      </c>
      <c r="F103" s="0" t="inlineStr">
        <is>
          <t>'813134303004</t>
        </is>
      </c>
      <c r="G103" s="0" t="inlineStr">
        <is>
          <t>INFANT</t>
        </is>
      </c>
      <c r="H103" s="0" t="inlineStr">
        <is>
          <t>0-3M</t>
        </is>
      </c>
      <c r="I103" s="0">
        <v>24.99</v>
      </c>
      <c r="J103" s="0">
        <v>0</v>
      </c>
    </row>
    <row r="104" spans="1:10" customHeight="0">
      <c r="A104" s="0">
        <f>HYPERLINK("https://dl.dropboxusercontent.com/scl/fi/ni7rjsfgizc4r6ffs1m59/emmeline-134303-t.jpg?rlkey=ixjcublfkfpi6zzc4lg06zlzz&amp;dl=0","Click to download Image")</f>
      </c>
      <c r="B104" s="0">
        <f>HYPERLINK("https://dl.dropboxusercontent.com/scl/fi/ip4sixqhn2pi9xjst3stm/infant-2023standard-onesie-christer-emmeline.jpg?rlkey=3gx0yt5a12dtet6fc0iy0ebcg&amp;dl=0","Click to download SizeChart")</f>
      </c>
      <c r="C104" s="0" t="inlineStr">
        <is>
          <t>Emmeline Infant Bodysuit</t>
        </is>
      </c>
      <c r="D104" s="0" t="inlineStr">
        <is>
          <t>'134303</t>
        </is>
      </c>
      <c r="E104" s="0" t="inlineStr">
        <is>
          <t>NDSU EMMELI I GD:134303B-3-6M</t>
        </is>
      </c>
      <c r="F104" s="0" t="inlineStr">
        <is>
          <t>'813134303011</t>
        </is>
      </c>
      <c r="G104" s="0" t="inlineStr">
        <is>
          <t>INFANT</t>
        </is>
      </c>
      <c r="H104" s="0" t="inlineStr">
        <is>
          <t>3-6M</t>
        </is>
      </c>
      <c r="I104" s="0">
        <v>24.99</v>
      </c>
      <c r="J104" s="0">
        <v>0</v>
      </c>
    </row>
    <row r="105" spans="1:10" customHeight="0">
      <c r="A105" s="0">
        <f>HYPERLINK("https://dl.dropboxusercontent.com/scl/fi/ni7rjsfgizc4r6ffs1m59/emmeline-134303-t.jpg?rlkey=ixjcublfkfpi6zzc4lg06zlzz&amp;dl=0","Click to download Image")</f>
      </c>
      <c r="B105" s="0">
        <f>HYPERLINK("https://dl.dropboxusercontent.com/scl/fi/ip4sixqhn2pi9xjst3stm/infant-2023standard-onesie-christer-emmeline.jpg?rlkey=3gx0yt5a12dtet6fc0iy0ebcg&amp;dl=0","Click to download SizeChart")</f>
      </c>
      <c r="C105" s="0" t="inlineStr">
        <is>
          <t>Emmeline Infant Bodysuit</t>
        </is>
      </c>
      <c r="D105" s="0" t="inlineStr">
        <is>
          <t>'134303</t>
        </is>
      </c>
      <c r="E105" s="0" t="inlineStr">
        <is>
          <t>NDSU EMMELI I GD:134303C-6-9M</t>
        </is>
      </c>
      <c r="F105" s="0" t="inlineStr">
        <is>
          <t>'813134303028</t>
        </is>
      </c>
      <c r="G105" s="0" t="inlineStr">
        <is>
          <t>INFANT</t>
        </is>
      </c>
      <c r="H105" s="0" t="inlineStr">
        <is>
          <t>6-9M</t>
        </is>
      </c>
      <c r="I105" s="0">
        <v>24.99</v>
      </c>
      <c r="J105" s="0">
        <v>2</v>
      </c>
    </row>
    <row r="106" spans="1:10" customHeight="0">
      <c r="A106" s="0">
        <f>HYPERLINK("https://dl.dropboxusercontent.com/scl/fi/ni7rjsfgizc4r6ffs1m59/emmeline-134303-t.jpg?rlkey=ixjcublfkfpi6zzc4lg06zlzz&amp;dl=0","Click to download Image")</f>
      </c>
      <c r="B106" s="0">
        <f>HYPERLINK("https://dl.dropboxusercontent.com/scl/fi/ip4sixqhn2pi9xjst3stm/infant-2023standard-onesie-christer-emmeline.jpg?rlkey=3gx0yt5a12dtet6fc0iy0ebcg&amp;dl=0","Click to download SizeChart")</f>
      </c>
      <c r="C106" s="0" t="inlineStr">
        <is>
          <t>Emmeline Infant Bodysuit</t>
        </is>
      </c>
      <c r="D106" s="0" t="inlineStr">
        <is>
          <t>'134303</t>
        </is>
      </c>
      <c r="E106" s="0" t="inlineStr">
        <is>
          <t>NDSU EMMELI I GD:134303F-12M</t>
        </is>
      </c>
      <c r="F106" s="0" t="inlineStr">
        <is>
          <t>'813134303035</t>
        </is>
      </c>
      <c r="G106" s="0" t="inlineStr">
        <is>
          <t>INFANT</t>
        </is>
      </c>
      <c r="H106" s="0" t="inlineStr">
        <is>
          <t>12M</t>
        </is>
      </c>
      <c r="I106" s="0">
        <v>24.99</v>
      </c>
      <c r="J106" s="0">
        <v>1</v>
      </c>
    </row>
    <row r="107" spans="1:10" customHeight="0">
      <c r="A107" s="0">
        <f>HYPERLINK("https://dl.dropboxusercontent.com/scl/fi/ni7rjsfgizc4r6ffs1m59/emmeline-134303-t.jpg?rlkey=ixjcublfkfpi6zzc4lg06zlzz&amp;dl=0","Click to download Image")</f>
      </c>
      <c r="B107" s="0">
        <f>HYPERLINK("https://dl.dropboxusercontent.com/scl/fi/ip4sixqhn2pi9xjst3stm/infant-2023standard-onesie-christer-emmeline.jpg?rlkey=3gx0yt5a12dtet6fc0iy0ebcg&amp;dl=0","Click to download SizeChart")</f>
      </c>
      <c r="C107" s="0" t="inlineStr">
        <is>
          <t>Emmeline Infant Bodysuit</t>
        </is>
      </c>
      <c r="D107" s="0" t="inlineStr">
        <is>
          <t>'134303</t>
        </is>
      </c>
      <c r="E107" s="0" t="inlineStr">
        <is>
          <t>NDSU EMMELI I GD:134303Z-12PK</t>
        </is>
      </c>
      <c r="F107" s="0" t="inlineStr">
        <is>
          <t>'813134303998</t>
        </is>
      </c>
      <c r="G107" s="0" t="inlineStr">
        <is>
          <t>INFANT</t>
        </is>
      </c>
      <c r="H107" s="0" t="inlineStr">
        <is>
          <t>12 PACK</t>
        </is>
      </c>
      <c r="I107" s="0">
        <v>240</v>
      </c>
      <c r="J107" s="0">
        <v>0</v>
      </c>
    </row>
    <row r="108" spans="1:10" customHeight="0">
      <c r="A108" s="0">
        <f>HYPERLINK("https://dl.dropboxusercontent.com/scl/fi/q4nt1r356fzi3vs2pn7ll/christer-134461-tn.jpg?rlkey=2rmb64xn2mjg28cyrm8wa5ktg&amp;dl=0","Click to download Image")</f>
      </c>
      <c r="B108" s="0">
        <f>HYPERLINK("https://dl.dropboxusercontent.com/scl/fi/9f75ccpkpgk19dx02jx96/infant-2023standard-onesie-christer-emmeline.jpg?rlkey=l763fqjv59zkol2rts3xsg72j&amp;dl=0","Click to download SizeChart")</f>
      </c>
      <c r="C108" s="0" t="inlineStr">
        <is>
          <t>Christer Infant Bodysuit</t>
        </is>
      </c>
      <c r="D108" s="0" t="inlineStr">
        <is>
          <t>'134461</t>
        </is>
      </c>
      <c r="E108" s="0" t="inlineStr">
        <is>
          <t>NDSU CHRIST I GN:134461A-0-3M</t>
        </is>
      </c>
      <c r="F108" s="0" t="inlineStr">
        <is>
          <t>'813134461001</t>
        </is>
      </c>
      <c r="G108" s="0" t="inlineStr">
        <is>
          <t>INFANT</t>
        </is>
      </c>
      <c r="H108" s="0" t="inlineStr">
        <is>
          <t>0-3M</t>
        </is>
      </c>
      <c r="I108" s="0">
        <v>24.99</v>
      </c>
      <c r="J108" s="0">
        <v>0</v>
      </c>
    </row>
    <row r="109" spans="1:10" customHeight="0">
      <c r="A109" s="0">
        <f>HYPERLINK("https://dl.dropboxusercontent.com/scl/fi/q4nt1r356fzi3vs2pn7ll/christer-134461-tn.jpg?rlkey=2rmb64xn2mjg28cyrm8wa5ktg&amp;dl=0","Click to download Image")</f>
      </c>
      <c r="B109" s="0">
        <f>HYPERLINK("https://dl.dropboxusercontent.com/scl/fi/9f75ccpkpgk19dx02jx96/infant-2023standard-onesie-christer-emmeline.jpg?rlkey=l763fqjv59zkol2rts3xsg72j&amp;dl=0","Click to download SizeChart")</f>
      </c>
      <c r="C109" s="0" t="inlineStr">
        <is>
          <t>Christer Infant Bodysuit</t>
        </is>
      </c>
      <c r="D109" s="0" t="inlineStr">
        <is>
          <t>'134461</t>
        </is>
      </c>
      <c r="E109" s="0" t="inlineStr">
        <is>
          <t>NDSU CHRIST I GN:134461B-3-6M</t>
        </is>
      </c>
      <c r="F109" s="0" t="inlineStr">
        <is>
          <t>'813134461018</t>
        </is>
      </c>
      <c r="G109" s="0" t="inlineStr">
        <is>
          <t>INFANT</t>
        </is>
      </c>
      <c r="H109" s="0" t="inlineStr">
        <is>
          <t>3-6M</t>
        </is>
      </c>
      <c r="I109" s="0">
        <v>24.99</v>
      </c>
      <c r="J109" s="0">
        <v>0</v>
      </c>
    </row>
    <row r="110" spans="1:10" customHeight="0">
      <c r="A110" s="0">
        <f>HYPERLINK("https://dl.dropboxusercontent.com/scl/fi/q4nt1r356fzi3vs2pn7ll/christer-134461-tn.jpg?rlkey=2rmb64xn2mjg28cyrm8wa5ktg&amp;dl=0","Click to download Image")</f>
      </c>
      <c r="B110" s="0">
        <f>HYPERLINK("https://dl.dropboxusercontent.com/scl/fi/9f75ccpkpgk19dx02jx96/infant-2023standard-onesie-christer-emmeline.jpg?rlkey=l763fqjv59zkol2rts3xsg72j&amp;dl=0","Click to download SizeChart")</f>
      </c>
      <c r="C110" s="0" t="inlineStr">
        <is>
          <t>Christer Infant Bodysuit</t>
        </is>
      </c>
      <c r="D110" s="0" t="inlineStr">
        <is>
          <t>'134461</t>
        </is>
      </c>
      <c r="E110" s="0" t="inlineStr">
        <is>
          <t>NDSU CHRIST I GN:134461C-6-9M</t>
        </is>
      </c>
      <c r="F110" s="0" t="inlineStr">
        <is>
          <t>'813134461025</t>
        </is>
      </c>
      <c r="G110" s="0" t="inlineStr">
        <is>
          <t>INFANT</t>
        </is>
      </c>
      <c r="H110" s="0" t="inlineStr">
        <is>
          <t>6-9M</t>
        </is>
      </c>
      <c r="I110" s="0">
        <v>24.99</v>
      </c>
      <c r="J110" s="0">
        <v>1</v>
      </c>
    </row>
    <row r="111" spans="1:10" customHeight="0">
      <c r="A111" s="0">
        <f>HYPERLINK("https://dl.dropboxusercontent.com/scl/fi/q4nt1r356fzi3vs2pn7ll/christer-134461-tn.jpg?rlkey=2rmb64xn2mjg28cyrm8wa5ktg&amp;dl=0","Click to download Image")</f>
      </c>
      <c r="B111" s="0">
        <f>HYPERLINK("https://dl.dropboxusercontent.com/scl/fi/9f75ccpkpgk19dx02jx96/infant-2023standard-onesie-christer-emmeline.jpg?rlkey=l763fqjv59zkol2rts3xsg72j&amp;dl=0","Click to download SizeChart")</f>
      </c>
      <c r="C111" s="0" t="inlineStr">
        <is>
          <t>Christer Infant Bodysuit</t>
        </is>
      </c>
      <c r="D111" s="0" t="inlineStr">
        <is>
          <t>'134461</t>
        </is>
      </c>
      <c r="E111" s="0" t="inlineStr">
        <is>
          <t>NDSU CHRIST I GN:134461F-12M</t>
        </is>
      </c>
      <c r="F111" s="0" t="inlineStr">
        <is>
          <t>'813134461032</t>
        </is>
      </c>
      <c r="G111" s="0" t="inlineStr">
        <is>
          <t>INFANT</t>
        </is>
      </c>
      <c r="H111" s="0" t="inlineStr">
        <is>
          <t>12M</t>
        </is>
      </c>
      <c r="I111" s="0">
        <v>24.99</v>
      </c>
      <c r="J111" s="0">
        <v>0</v>
      </c>
    </row>
    <row r="112" spans="1:10" customHeight="0">
      <c r="A112" s="0">
        <f>HYPERLINK("https://dl.dropboxusercontent.com/scl/fi/q4nt1r356fzi3vs2pn7ll/christer-134461-tn.jpg?rlkey=2rmb64xn2mjg28cyrm8wa5ktg&amp;dl=0","Click to download Image")</f>
      </c>
      <c r="B112" s="0">
        <f>HYPERLINK("https://dl.dropboxusercontent.com/scl/fi/9f75ccpkpgk19dx02jx96/infant-2023standard-onesie-christer-emmeline.jpg?rlkey=l763fqjv59zkol2rts3xsg72j&amp;dl=0","Click to download SizeChart")</f>
      </c>
      <c r="C112" s="0" t="inlineStr">
        <is>
          <t>Christer Infant Bodysuit</t>
        </is>
      </c>
      <c r="D112" s="0" t="inlineStr">
        <is>
          <t>'134461</t>
        </is>
      </c>
      <c r="E112" s="0" t="inlineStr">
        <is>
          <t>NDSU CHRIST I GN:134461Z-12PK</t>
        </is>
      </c>
      <c r="F112" s="0" t="inlineStr">
        <is>
          <t>'813134461995</t>
        </is>
      </c>
      <c r="G112" s="0" t="inlineStr">
        <is>
          <t>INFANT</t>
        </is>
      </c>
      <c r="H112" s="0" t="inlineStr">
        <is>
          <t>12 PACK</t>
        </is>
      </c>
      <c r="I112" s="0">
        <v>240</v>
      </c>
      <c r="J112" s="0">
        <v>0</v>
      </c>
    </row>
    <row r="113" spans="1:10" customHeight="0">
      <c r="A113" s="0">
        <f>HYPERLINK("https://dl.dropboxusercontent.com/scl/fi/b8pj1kfkz0206s84428xy/banks136348tn47615.jpg?rlkey=mr9zlvvi8w8jdb0u82v35q2gh&amp;dl=0","Click to download Image")</f>
      </c>
      <c r="C113" s="0" t="inlineStr">
        <is>
          <t>Banks Infant Romper</t>
        </is>
      </c>
      <c r="D113" s="0" t="inlineStr">
        <is>
          <t>'136348</t>
        </is>
      </c>
      <c r="E113" s="0" t="inlineStr">
        <is>
          <t>NDSU BANKS I GY:136348A-0-3M</t>
        </is>
      </c>
      <c r="F113" s="0" t="inlineStr">
        <is>
          <t>'813136348003</t>
        </is>
      </c>
      <c r="G113" s="0" t="inlineStr">
        <is>
          <t>INFANT</t>
        </is>
      </c>
      <c r="H113" s="0" t="inlineStr">
        <is>
          <t>0-3M</t>
        </is>
      </c>
      <c r="I113" s="0">
        <v>29.99</v>
      </c>
      <c r="J113" s="0">
        <v>3</v>
      </c>
    </row>
    <row r="114" spans="1:10" customHeight="0">
      <c r="A114" s="0">
        <f>HYPERLINK("https://dl.dropboxusercontent.com/scl/fi/b8pj1kfkz0206s84428xy/banks136348tn47615.jpg?rlkey=mr9zlvvi8w8jdb0u82v35q2gh&amp;dl=0","Click to download Image")</f>
      </c>
      <c r="C114" s="0" t="inlineStr">
        <is>
          <t>Banks Infant Romper</t>
        </is>
      </c>
      <c r="D114" s="0" t="inlineStr">
        <is>
          <t>'136348</t>
        </is>
      </c>
      <c r="E114" s="0" t="inlineStr">
        <is>
          <t>NDSU BANKS I GY:136348B-3-6M</t>
        </is>
      </c>
      <c r="F114" s="0" t="inlineStr">
        <is>
          <t>'813136348010</t>
        </is>
      </c>
      <c r="G114" s="0" t="inlineStr">
        <is>
          <t>INFANT</t>
        </is>
      </c>
      <c r="H114" s="0" t="inlineStr">
        <is>
          <t>3-6M</t>
        </is>
      </c>
      <c r="I114" s="0">
        <v>29.99</v>
      </c>
      <c r="J114" s="0">
        <v>3</v>
      </c>
    </row>
    <row r="115" spans="1:10" customHeight="0">
      <c r="A115" s="0">
        <f>HYPERLINK("https://dl.dropboxusercontent.com/scl/fi/b8pj1kfkz0206s84428xy/banks136348tn47615.jpg?rlkey=mr9zlvvi8w8jdb0u82v35q2gh&amp;dl=0","Click to download Image")</f>
      </c>
      <c r="C115" s="0" t="inlineStr">
        <is>
          <t>Banks Infant Romper</t>
        </is>
      </c>
      <c r="D115" s="0" t="inlineStr">
        <is>
          <t>'136348</t>
        </is>
      </c>
      <c r="E115" s="0" t="inlineStr">
        <is>
          <t>NDSU BANKS I GY:136348C-6-9M</t>
        </is>
      </c>
      <c r="F115" s="0" t="inlineStr">
        <is>
          <t>'813136348027</t>
        </is>
      </c>
      <c r="G115" s="0" t="inlineStr">
        <is>
          <t>INFANT</t>
        </is>
      </c>
      <c r="H115" s="0" t="inlineStr">
        <is>
          <t>6-9M</t>
        </is>
      </c>
      <c r="I115" s="0">
        <v>29.99</v>
      </c>
      <c r="J115" s="0">
        <v>4</v>
      </c>
    </row>
    <row r="116" spans="1:10" customHeight="0">
      <c r="A116" s="0">
        <f>HYPERLINK("https://dl.dropboxusercontent.com/scl/fi/b8pj1kfkz0206s84428xy/banks136348tn47615.jpg?rlkey=mr9zlvvi8w8jdb0u82v35q2gh&amp;dl=0","Click to download Image")</f>
      </c>
      <c r="C116" s="0" t="inlineStr">
        <is>
          <t>Banks Infant Romper</t>
        </is>
      </c>
      <c r="D116" s="0" t="inlineStr">
        <is>
          <t>'136348</t>
        </is>
      </c>
      <c r="E116" s="0" t="inlineStr">
        <is>
          <t>NDSU BANKS I GY:136348F-12M</t>
        </is>
      </c>
      <c r="F116" s="0" t="inlineStr">
        <is>
          <t>'813136348034</t>
        </is>
      </c>
      <c r="G116" s="0" t="inlineStr">
        <is>
          <t>INFANT</t>
        </is>
      </c>
      <c r="H116" s="0" t="inlineStr">
        <is>
          <t>12M</t>
        </is>
      </c>
      <c r="I116" s="0">
        <v>29.99</v>
      </c>
      <c r="J116" s="0">
        <v>3</v>
      </c>
    </row>
    <row r="117" spans="1:10" customHeight="0">
      <c r="A117" s="0">
        <f>HYPERLINK("https://dl.dropboxusercontent.com/scl/fi/b8pj1kfkz0206s84428xy/banks136348tn47615.jpg?rlkey=mr9zlvvi8w8jdb0u82v35q2gh&amp;dl=0","Click to download Image")</f>
      </c>
      <c r="C117" s="0" t="inlineStr">
        <is>
          <t>Banks Infant Romper</t>
        </is>
      </c>
      <c r="D117" s="0" t="inlineStr">
        <is>
          <t>'136348</t>
        </is>
      </c>
      <c r="E117" s="0" t="inlineStr">
        <is>
          <t>NDSU BANKS I GY:136348Z-12PK</t>
        </is>
      </c>
      <c r="F117" s="0" t="inlineStr">
        <is>
          <t>'813136348997</t>
        </is>
      </c>
      <c r="G117" s="0" t="inlineStr">
        <is>
          <t>INFANT</t>
        </is>
      </c>
      <c r="H117" s="0" t="inlineStr">
        <is>
          <t>12 PACK</t>
        </is>
      </c>
      <c r="I117" s="0">
        <v>288</v>
      </c>
      <c r="J117" s="0">
        <v>1</v>
      </c>
    </row>
    <row r="118" spans="1:10" customHeight="0">
      <c r="A118" s="0">
        <f>HYPERLINK("https://dl.dropboxusercontent.com/scl/fi/w3x57cyappjhs03ij5qy6/guardian71420.jpg?rlkey=kinhqukm9ucps6a5p79yy3em7&amp;dl=0","Click to download Image")</f>
      </c>
      <c r="B118" s="0">
        <f>HYPERLINK("https://dl.dropboxusercontent.com/scl/fi/in8aqjkye1buvjq8ytwsd/graphic-update2022-mens.jpg?rlkey=mf40rzg8ufi0f2ok1123i0xxf&amp;dl=0","Click to download SizeChart")</f>
      </c>
      <c r="C118" s="0" t="inlineStr">
        <is>
          <t>Guardian Mens Short Sleeve Shirt</t>
        </is>
      </c>
      <c r="D118" s="0" t="inlineStr">
        <is>
          <t>'133098</t>
        </is>
      </c>
      <c r="E118" s="0" t="inlineStr">
        <is>
          <t>NDSU GUARDI M GN:133098A-S</t>
        </is>
      </c>
      <c r="F118" s="0" t="inlineStr">
        <is>
          <t>'813133098048</t>
        </is>
      </c>
      <c r="G118" s="0" t="inlineStr">
        <is>
          <t>MENS</t>
        </is>
      </c>
      <c r="H118" s="0" t="inlineStr">
        <is>
          <t>S</t>
        </is>
      </c>
      <c r="I118" s="0">
        <v>29.99</v>
      </c>
      <c r="J118" s="0">
        <v>3</v>
      </c>
    </row>
    <row r="119" spans="1:10" customHeight="0">
      <c r="A119" s="0">
        <f>HYPERLINK("https://dl.dropboxusercontent.com/scl/fi/w3x57cyappjhs03ij5qy6/guardian71420.jpg?rlkey=kinhqukm9ucps6a5p79yy3em7&amp;dl=0","Click to download Image")</f>
      </c>
      <c r="B119" s="0">
        <f>HYPERLINK("https://dl.dropboxusercontent.com/scl/fi/in8aqjkye1buvjq8ytwsd/graphic-update2022-mens.jpg?rlkey=mf40rzg8ufi0f2ok1123i0xxf&amp;dl=0","Click to download SizeChart")</f>
      </c>
      <c r="C119" s="0" t="inlineStr">
        <is>
          <t>Guardian Mens Short Sleeve Shirt</t>
        </is>
      </c>
      <c r="D119" s="0" t="inlineStr">
        <is>
          <t>'133098</t>
        </is>
      </c>
      <c r="E119" s="0" t="inlineStr">
        <is>
          <t>NDSU GUARDI M GN:133098B-M</t>
        </is>
      </c>
      <c r="F119" s="0" t="inlineStr">
        <is>
          <t>'813133098055</t>
        </is>
      </c>
      <c r="G119" s="0" t="inlineStr">
        <is>
          <t>MENS</t>
        </is>
      </c>
      <c r="H119" s="0" t="inlineStr">
        <is>
          <t>M</t>
        </is>
      </c>
      <c r="I119" s="0">
        <v>29.99</v>
      </c>
      <c r="J119" s="0">
        <v>6</v>
      </c>
    </row>
    <row r="120" spans="1:10" customHeight="0">
      <c r="A120" s="0">
        <f>HYPERLINK("https://dl.dropboxusercontent.com/scl/fi/w3x57cyappjhs03ij5qy6/guardian71420.jpg?rlkey=kinhqukm9ucps6a5p79yy3em7&amp;dl=0","Click to download Image")</f>
      </c>
      <c r="B120" s="0">
        <f>HYPERLINK("https://dl.dropboxusercontent.com/scl/fi/in8aqjkye1buvjq8ytwsd/graphic-update2022-mens.jpg?rlkey=mf40rzg8ufi0f2ok1123i0xxf&amp;dl=0","Click to download SizeChart")</f>
      </c>
      <c r="C120" s="0" t="inlineStr">
        <is>
          <t>Guardian Mens Short Sleeve Shirt</t>
        </is>
      </c>
      <c r="D120" s="0" t="inlineStr">
        <is>
          <t>'133098</t>
        </is>
      </c>
      <c r="E120" s="0" t="inlineStr">
        <is>
          <t>NDSU GUARDI M GN:133098C-L</t>
        </is>
      </c>
      <c r="F120" s="0" t="inlineStr">
        <is>
          <t>'813133098062</t>
        </is>
      </c>
      <c r="G120" s="0" t="inlineStr">
        <is>
          <t>MENS</t>
        </is>
      </c>
      <c r="H120" s="0" t="inlineStr">
        <is>
          <t>L</t>
        </is>
      </c>
      <c r="I120" s="0">
        <v>29.99</v>
      </c>
      <c r="J120" s="0">
        <v>8</v>
      </c>
    </row>
    <row r="121" spans="1:10" customHeight="0">
      <c r="A121" s="0">
        <f>HYPERLINK("https://dl.dropboxusercontent.com/scl/fi/w3x57cyappjhs03ij5qy6/guardian71420.jpg?rlkey=kinhqukm9ucps6a5p79yy3em7&amp;dl=0","Click to download Image")</f>
      </c>
      <c r="B121" s="0">
        <f>HYPERLINK("https://dl.dropboxusercontent.com/scl/fi/in8aqjkye1buvjq8ytwsd/graphic-update2022-mens.jpg?rlkey=mf40rzg8ufi0f2ok1123i0xxf&amp;dl=0","Click to download SizeChart")</f>
      </c>
      <c r="C121" s="0" t="inlineStr">
        <is>
          <t>Guardian Mens Short Sleeve Shirt</t>
        </is>
      </c>
      <c r="D121" s="0" t="inlineStr">
        <is>
          <t>'133098</t>
        </is>
      </c>
      <c r="E121" s="0" t="inlineStr">
        <is>
          <t>NDSU GUARDI M GN:133098D-XL</t>
        </is>
      </c>
      <c r="F121" s="0" t="inlineStr">
        <is>
          <t>'813133098079</t>
        </is>
      </c>
      <c r="G121" s="0" t="inlineStr">
        <is>
          <t>MENS</t>
        </is>
      </c>
      <c r="H121" s="0" t="inlineStr">
        <is>
          <t>XL</t>
        </is>
      </c>
      <c r="I121" s="0">
        <v>29.99</v>
      </c>
      <c r="J121" s="0">
        <v>9</v>
      </c>
    </row>
    <row r="122" spans="1:10" customHeight="0">
      <c r="A122" s="0">
        <f>HYPERLINK("https://dl.dropboxusercontent.com/scl/fi/w3x57cyappjhs03ij5qy6/guardian71420.jpg?rlkey=kinhqukm9ucps6a5p79yy3em7&amp;dl=0","Click to download Image")</f>
      </c>
      <c r="B122" s="0">
        <f>HYPERLINK("https://dl.dropboxusercontent.com/scl/fi/in8aqjkye1buvjq8ytwsd/graphic-update2022-mens.jpg?rlkey=mf40rzg8ufi0f2ok1123i0xxf&amp;dl=0","Click to download SizeChart")</f>
      </c>
      <c r="C122" s="0" t="inlineStr">
        <is>
          <t>Guardian Mens Short Sleeve Shirt</t>
        </is>
      </c>
      <c r="D122" s="0" t="inlineStr">
        <is>
          <t>'133098</t>
        </is>
      </c>
      <c r="E122" s="0" t="inlineStr">
        <is>
          <t>NDSU GUARDI M GN:133098E-2XL</t>
        </is>
      </c>
      <c r="F122" s="0" t="inlineStr">
        <is>
          <t>'813133098086</t>
        </is>
      </c>
      <c r="G122" s="0" t="inlineStr">
        <is>
          <t>MENS</t>
        </is>
      </c>
      <c r="H122" s="0" t="inlineStr">
        <is>
          <t>2XL</t>
        </is>
      </c>
      <c r="I122" s="0">
        <v>29.99</v>
      </c>
      <c r="J122" s="0">
        <v>5</v>
      </c>
    </row>
    <row r="123" spans="1:10" customHeight="0">
      <c r="A123" s="0">
        <f>HYPERLINK("https://dl.dropboxusercontent.com/scl/fi/w3x57cyappjhs03ij5qy6/guardian71420.jpg?rlkey=kinhqukm9ucps6a5p79yy3em7&amp;dl=0","Click to download Image")</f>
      </c>
      <c r="B123" s="0">
        <f>HYPERLINK("https://dl.dropboxusercontent.com/scl/fi/in8aqjkye1buvjq8ytwsd/graphic-update2022-mens.jpg?rlkey=mf40rzg8ufi0f2ok1123i0xxf&amp;dl=0","Click to download SizeChart")</f>
      </c>
      <c r="C123" s="0" t="inlineStr">
        <is>
          <t>Guardian Mens Short Sleeve Shirt</t>
        </is>
      </c>
      <c r="D123" s="0" t="inlineStr">
        <is>
          <t>'133098</t>
        </is>
      </c>
      <c r="E123" s="0" t="inlineStr">
        <is>
          <t>NDSU GUARDI M GN:133098F-3XL</t>
        </is>
      </c>
      <c r="F123" s="0" t="inlineStr">
        <is>
          <t>'813133098093</t>
        </is>
      </c>
      <c r="G123" s="0" t="inlineStr">
        <is>
          <t>MENS</t>
        </is>
      </c>
      <c r="H123" s="0" t="inlineStr">
        <is>
          <t>3XL</t>
        </is>
      </c>
      <c r="I123" s="0">
        <v>29.99</v>
      </c>
      <c r="J123" s="0">
        <v>3</v>
      </c>
    </row>
    <row r="124" spans="1:10" customHeight="0">
      <c r="A124" s="0">
        <f>HYPERLINK("https://dl.dropboxusercontent.com/scl/fi/w3x57cyappjhs03ij5qy6/guardian71420.jpg?rlkey=kinhqukm9ucps6a5p79yy3em7&amp;dl=0","Click to download Image")</f>
      </c>
      <c r="B124" s="0">
        <f>HYPERLINK("https://dl.dropboxusercontent.com/scl/fi/in8aqjkye1buvjq8ytwsd/graphic-update2022-mens.jpg?rlkey=mf40rzg8ufi0f2ok1123i0xxf&amp;dl=0","Click to download SizeChart")</f>
      </c>
      <c r="C124" s="0" t="inlineStr">
        <is>
          <t>Guardian Mens Short Sleeve Shirt</t>
        </is>
      </c>
      <c r="D124" s="0" t="inlineStr">
        <is>
          <t>'133098</t>
        </is>
      </c>
      <c r="E124" s="0" t="inlineStr">
        <is>
          <t>NDSU GUARDI M GN 12PK:133098Z-12PK</t>
        </is>
      </c>
      <c r="F124" s="0" t="inlineStr">
        <is>
          <t>'813133098994</t>
        </is>
      </c>
      <c r="G124" s="0" t="inlineStr">
        <is>
          <t>MENS</t>
        </is>
      </c>
      <c r="H124" s="0" t="inlineStr">
        <is>
          <t>12 PACK</t>
        </is>
      </c>
      <c r="I124" s="0">
        <v>294</v>
      </c>
      <c r="J124" s="0">
        <v>2</v>
      </c>
    </row>
    <row r="125" spans="1:10" customHeight="0">
      <c r="A125" s="0">
        <f>HYPERLINK("https://dl.dropboxusercontent.com/scl/fi/lw5ov7kbzfeqd498j3f3l/127834-f.jpg?rlkey=anbgzpdiwopdowgvxnoq7j9po&amp;dl=0","Click to download Image")</f>
      </c>
      <c r="C125" s="0" t="inlineStr">
        <is>
          <t>Lou Women's Tank Top</t>
        </is>
      </c>
      <c r="D125" s="0" t="inlineStr">
        <is>
          <t>'127834</t>
        </is>
      </c>
      <c r="E125" s="0" t="inlineStr">
        <is>
          <t>NDSU LOU W RE:127834A-S</t>
        </is>
      </c>
      <c r="F125" s="0" t="inlineStr">
        <is>
          <t>'813127834041</t>
        </is>
      </c>
      <c r="G125" s="0" t="inlineStr">
        <is>
          <t>WOMENS</t>
        </is>
      </c>
      <c r="H125" s="0" t="inlineStr">
        <is>
          <t>S</t>
        </is>
      </c>
      <c r="I125" s="0">
        <v>29.99</v>
      </c>
      <c r="J125" s="0">
        <v>3</v>
      </c>
    </row>
    <row r="126" spans="1:10" customHeight="0">
      <c r="A126" s="0">
        <f>HYPERLINK("https://dl.dropboxusercontent.com/scl/fi/lw5ov7kbzfeqd498j3f3l/127834-f.jpg?rlkey=anbgzpdiwopdowgvxnoq7j9po&amp;dl=0","Click to download Image")</f>
      </c>
      <c r="C126" s="0" t="inlineStr">
        <is>
          <t>Lou Women's Tank Top</t>
        </is>
      </c>
      <c r="D126" s="0" t="inlineStr">
        <is>
          <t>'127834</t>
        </is>
      </c>
      <c r="E126" s="0" t="inlineStr">
        <is>
          <t>NDSU LOU W RE:127834B-M</t>
        </is>
      </c>
      <c r="F126" s="0" t="inlineStr">
        <is>
          <t>'813127834058</t>
        </is>
      </c>
      <c r="G126" s="0" t="inlineStr">
        <is>
          <t>WOMENS</t>
        </is>
      </c>
      <c r="H126" s="0" t="inlineStr">
        <is>
          <t>M</t>
        </is>
      </c>
      <c r="I126" s="0">
        <v>29.99</v>
      </c>
      <c r="J126" s="0">
        <v>3</v>
      </c>
    </row>
    <row r="127" spans="1:10" customHeight="0">
      <c r="A127" s="0">
        <f>HYPERLINK("https://dl.dropboxusercontent.com/scl/fi/lw5ov7kbzfeqd498j3f3l/127834-f.jpg?rlkey=anbgzpdiwopdowgvxnoq7j9po&amp;dl=0","Click to download Image")</f>
      </c>
      <c r="C127" s="0" t="inlineStr">
        <is>
          <t>Lou Women's Tank Top</t>
        </is>
      </c>
      <c r="D127" s="0" t="inlineStr">
        <is>
          <t>'127834</t>
        </is>
      </c>
      <c r="E127" s="0" t="inlineStr">
        <is>
          <t>NDSU LOU W RE:127834C-L</t>
        </is>
      </c>
      <c r="F127" s="0" t="inlineStr">
        <is>
          <t>'813127834065</t>
        </is>
      </c>
      <c r="G127" s="0" t="inlineStr">
        <is>
          <t>WOMENS</t>
        </is>
      </c>
      <c r="H127" s="0" t="inlineStr">
        <is>
          <t>L</t>
        </is>
      </c>
      <c r="I127" s="0">
        <v>29.99</v>
      </c>
      <c r="J127" s="0">
        <v>4</v>
      </c>
    </row>
    <row r="128" spans="1:10" customHeight="0">
      <c r="A128" s="0">
        <f>HYPERLINK("https://dl.dropboxusercontent.com/scl/fi/lw5ov7kbzfeqd498j3f3l/127834-f.jpg?rlkey=anbgzpdiwopdowgvxnoq7j9po&amp;dl=0","Click to download Image")</f>
      </c>
      <c r="C128" s="0" t="inlineStr">
        <is>
          <t>Lou Women's Tank Top</t>
        </is>
      </c>
      <c r="D128" s="0" t="inlineStr">
        <is>
          <t>'127834</t>
        </is>
      </c>
      <c r="E128" s="0" t="inlineStr">
        <is>
          <t>NDSU LOU W RE:127834D-XL</t>
        </is>
      </c>
      <c r="F128" s="0" t="inlineStr">
        <is>
          <t>'813127834072</t>
        </is>
      </c>
      <c r="G128" s="0" t="inlineStr">
        <is>
          <t>WOMENS</t>
        </is>
      </c>
      <c r="H128" s="0" t="inlineStr">
        <is>
          <t>XL</t>
        </is>
      </c>
      <c r="I128" s="0">
        <v>29.99</v>
      </c>
      <c r="J128" s="0">
        <v>2</v>
      </c>
    </row>
    <row r="129" spans="1:10" customHeight="0">
      <c r="A129" s="0">
        <f>HYPERLINK("https://dl.dropboxusercontent.com/scl/fi/lw5ov7kbzfeqd498j3f3l/127834-f.jpg?rlkey=anbgzpdiwopdowgvxnoq7j9po&amp;dl=0","Click to download Image")</f>
      </c>
      <c r="C129" s="0" t="inlineStr">
        <is>
          <t>Lou Women's Tank Top</t>
        </is>
      </c>
      <c r="D129" s="0" t="inlineStr">
        <is>
          <t>'127834</t>
        </is>
      </c>
      <c r="E129" s="0" t="inlineStr">
        <is>
          <t>NDSU LOU W RE:127834E-2XL</t>
        </is>
      </c>
      <c r="F129" s="0" t="inlineStr">
        <is>
          <t>'813127834089</t>
        </is>
      </c>
      <c r="G129" s="0" t="inlineStr">
        <is>
          <t>WOMENS</t>
        </is>
      </c>
      <c r="H129" s="0" t="inlineStr">
        <is>
          <t>2XL</t>
        </is>
      </c>
      <c r="I129" s="0">
        <v>29.99</v>
      </c>
      <c r="J129" s="0">
        <v>2</v>
      </c>
    </row>
    <row r="130" spans="1:10" customHeight="0">
      <c r="A130" s="0">
        <f>HYPERLINK("https://dl.dropboxusercontent.com/scl/fi/lw5ov7kbzfeqd498j3f3l/127834-f.jpg?rlkey=anbgzpdiwopdowgvxnoq7j9po&amp;dl=0","Click to download Image")</f>
      </c>
      <c r="C130" s="0" t="inlineStr">
        <is>
          <t>Lou Women's Tank Top</t>
        </is>
      </c>
      <c r="D130" s="0" t="inlineStr">
        <is>
          <t>'127834</t>
        </is>
      </c>
      <c r="E130" s="0" t="inlineStr">
        <is>
          <t>NDSU LOU W RE:127834F-3XL</t>
        </is>
      </c>
      <c r="F130" s="0" t="inlineStr">
        <is>
          <t>'813127834096</t>
        </is>
      </c>
      <c r="G130" s="0" t="inlineStr">
        <is>
          <t>WOMENS</t>
        </is>
      </c>
      <c r="H130" s="0" t="inlineStr">
        <is>
          <t>3XL</t>
        </is>
      </c>
      <c r="I130" s="0">
        <v>29.99</v>
      </c>
      <c r="J130" s="0">
        <v>1</v>
      </c>
    </row>
    <row r="131" spans="1:10" customHeight="0">
      <c r="A131" s="0">
        <f>HYPERLINK("https://dl.dropboxusercontent.com/scl/fi/lw5ov7kbzfeqd498j3f3l/127834-f.jpg?rlkey=anbgzpdiwopdowgvxnoq7j9po&amp;dl=0","Click to download Image")</f>
      </c>
      <c r="C131" s="0" t="inlineStr">
        <is>
          <t>Lou Women's Tank Top</t>
        </is>
      </c>
      <c r="D131" s="0" t="inlineStr">
        <is>
          <t>'127834</t>
        </is>
      </c>
      <c r="E131" s="0" t="inlineStr">
        <is>
          <t>NDSU LOU W RE 12PK:127834Z-12PK</t>
        </is>
      </c>
      <c r="F131" s="0" t="inlineStr">
        <is>
          <t>'813127834997</t>
        </is>
      </c>
      <c r="G131" s="0" t="inlineStr">
        <is>
          <t>WOMENS</t>
        </is>
      </c>
      <c r="H131" s="0" t="inlineStr">
        <is>
          <t>12 PACK</t>
        </is>
      </c>
      <c r="I131" s="0">
        <v>288</v>
      </c>
      <c r="J131" s="0">
        <v>0</v>
      </c>
    </row>
    <row r="132" spans="1:10" customHeight="0">
      <c r="A132" s="0">
        <f>HYPERLINK("https://dl.dropboxusercontent.com/scl/fi/k7nowk7s6mes1fxk1bds0/127918-af.jpg?rlkey=pksia1t0n8s1v2iea4a2i8a2f&amp;dl=0","Click to download Image")</f>
      </c>
      <c r="C132" s="0" t="inlineStr">
        <is>
          <t>Fessler Infant Cap</t>
        </is>
      </c>
      <c r="D132" s="0" t="inlineStr">
        <is>
          <t>'127837</t>
        </is>
      </c>
      <c r="E132" s="0" t="inlineStr">
        <is>
          <t>NDSU FESSLER I GN:127837</t>
        </is>
      </c>
      <c r="F132" s="0" t="inlineStr">
        <is>
          <t>'713127837052</t>
        </is>
      </c>
      <c r="G132" s="0" t="inlineStr">
        <is>
          <t>INFANT</t>
        </is>
      </c>
      <c r="H132" s="0" t="inlineStr">
        <is>
          <t>STANDARD:47CM</t>
        </is>
      </c>
      <c r="I132" s="0">
        <v>22.99</v>
      </c>
      <c r="J132" s="0">
        <v>12</v>
      </c>
    </row>
    <row r="133" spans="1:10" customHeight="0">
      <c r="A133" s="0">
        <f>HYPERLINK("https://dl.dropboxusercontent.com/scl/fi/qxrvjydhjrncrk13fap5a/127918-af.jpg?rlkey=rojadtqb4nzv8ruicw6t48tjx&amp;dl=0","Click to download Image")</f>
      </c>
      <c r="C133" s="0" t="inlineStr">
        <is>
          <t>Fessler Youth Cap</t>
        </is>
      </c>
      <c r="D133" s="0" t="inlineStr">
        <is>
          <t>'127918</t>
        </is>
      </c>
      <c r="E133" s="0" t="inlineStr">
        <is>
          <t>NDSU FESSLER Y GN:127918</t>
        </is>
      </c>
      <c r="F133" s="0" t="inlineStr">
        <is>
          <t>'713127918034</t>
        </is>
      </c>
      <c r="G133" s="0" t="inlineStr">
        <is>
          <t>YOUTH</t>
        </is>
      </c>
      <c r="H133" s="0" t="inlineStr">
        <is>
          <t>STANDARD:55CM</t>
        </is>
      </c>
      <c r="I133" s="0">
        <v>22.99</v>
      </c>
      <c r="J133" s="0">
        <v>24</v>
      </c>
    </row>
    <row r="134" spans="1:10" customHeight="0">
      <c r="A134" s="0">
        <f>HYPERLINK("https://dl.dropboxusercontent.com/scl/fi/4p44k14befafchv0tto6r/130961-af.jpg?rlkey=na5ai59qqqplasq8199df11c3&amp;dl=0","Click to download Image")</f>
      </c>
      <c r="C134" s="0" t="inlineStr">
        <is>
          <t>Fletcher Men's Camo Microfiber Cap</t>
        </is>
      </c>
      <c r="D134" s="0" t="inlineStr">
        <is>
          <t>'130961</t>
        </is>
      </c>
      <c r="E134" s="0" t="inlineStr">
        <is>
          <t>NDSU FLETCH A CO:130961</t>
        </is>
      </c>
      <c r="F134" s="0" t="inlineStr">
        <is>
          <t>'713130961003</t>
        </is>
      </c>
      <c r="G134" s="0" t="inlineStr">
        <is>
          <t>MENS</t>
        </is>
      </c>
      <c r="H134" s="0" t="inlineStr">
        <is>
          <t>STANDARD:58CM</t>
        </is>
      </c>
      <c r="I134" s="0">
        <v>29.99</v>
      </c>
      <c r="J134" s="0">
        <v>40</v>
      </c>
    </row>
    <row r="135" spans="1:10" customHeight="0">
      <c r="A135" s="0">
        <f>HYPERLINK("https://dl.dropboxusercontent.com/scl/fi/p2n9205gork6ekik5gioa/131112-af.jpg?rlkey=i57ri7bxw9wzvzdbm057ppgtp&amp;dl=0","Click to download Image")</f>
      </c>
      <c r="C135" s="0" t="inlineStr">
        <is>
          <t>Miles Youth Cap</t>
        </is>
      </c>
      <c r="D135" s="0" t="inlineStr">
        <is>
          <t>'131112</t>
        </is>
      </c>
      <c r="E135" s="0" t="inlineStr">
        <is>
          <t>NDSU MILES Y BC:131112</t>
        </is>
      </c>
      <c r="F135" s="0" t="inlineStr">
        <is>
          <t>'713131112039</t>
        </is>
      </c>
      <c r="G135" s="0" t="inlineStr">
        <is>
          <t>YOUTH</t>
        </is>
      </c>
      <c r="H135" s="0" t="inlineStr">
        <is>
          <t>STANDARD:55CM</t>
        </is>
      </c>
      <c r="I135" s="0">
        <v>29.99</v>
      </c>
      <c r="J135" s="0">
        <v>7</v>
      </c>
    </row>
    <row r="136" spans="1:10" customHeight="0">
      <c r="A136" s="0">
        <f>HYPERLINK("https://dl.dropboxusercontent.com/scl/fi/prclltwkj2ziejj2k1jjh/weston-130499-f.jpg?rlkey=va7lrk6rmcs295asijbgo61zk&amp;dl=0","Click to download Image")</f>
      </c>
      <c r="C136" s="0" t="inlineStr">
        <is>
          <t>Weston Men's Long Sleeve</t>
        </is>
      </c>
      <c r="D136" s="0" t="inlineStr">
        <is>
          <t>'130499</t>
        </is>
      </c>
      <c r="E136" s="0" t="inlineStr">
        <is>
          <t>NDSU WESTON M GN:130499A-S</t>
        </is>
      </c>
      <c r="F136" s="0" t="inlineStr">
        <is>
          <t>'813130499046</t>
        </is>
      </c>
      <c r="G136" s="0" t="inlineStr">
        <is>
          <t>MENS</t>
        </is>
      </c>
      <c r="H136" s="0" t="inlineStr">
        <is>
          <t>S</t>
        </is>
      </c>
      <c r="I136" s="0">
        <v>34.99</v>
      </c>
      <c r="J136" s="0">
        <v>3</v>
      </c>
    </row>
    <row r="137" spans="1:10" customHeight="0">
      <c r="A137" s="0">
        <f>HYPERLINK("https://dl.dropboxusercontent.com/scl/fi/prclltwkj2ziejj2k1jjh/weston-130499-f.jpg?rlkey=va7lrk6rmcs295asijbgo61zk&amp;dl=0","Click to download Image")</f>
      </c>
      <c r="C137" s="0" t="inlineStr">
        <is>
          <t>Weston Men's Long Sleeve</t>
        </is>
      </c>
      <c r="D137" s="0" t="inlineStr">
        <is>
          <t>'130499</t>
        </is>
      </c>
      <c r="E137" s="0" t="inlineStr">
        <is>
          <t>NDSU WESTON M GN:130499B-M</t>
        </is>
      </c>
      <c r="F137" s="0" t="inlineStr">
        <is>
          <t>'813130499053</t>
        </is>
      </c>
      <c r="G137" s="0" t="inlineStr">
        <is>
          <t>MENS</t>
        </is>
      </c>
      <c r="H137" s="0" t="inlineStr">
        <is>
          <t>M</t>
        </is>
      </c>
      <c r="I137" s="0">
        <v>34.99</v>
      </c>
      <c r="J137" s="0">
        <v>6</v>
      </c>
    </row>
    <row r="138" spans="1:10" customHeight="0">
      <c r="A138" s="0">
        <f>HYPERLINK("https://dl.dropboxusercontent.com/scl/fi/prclltwkj2ziejj2k1jjh/weston-130499-f.jpg?rlkey=va7lrk6rmcs295asijbgo61zk&amp;dl=0","Click to download Image")</f>
      </c>
      <c r="C138" s="0" t="inlineStr">
        <is>
          <t>Weston Men's Long Sleeve</t>
        </is>
      </c>
      <c r="D138" s="0" t="inlineStr">
        <is>
          <t>'130499</t>
        </is>
      </c>
      <c r="E138" s="0" t="inlineStr">
        <is>
          <t>NDSU WESTON M GN:130499C-L</t>
        </is>
      </c>
      <c r="F138" s="0" t="inlineStr">
        <is>
          <t>'813130499060</t>
        </is>
      </c>
      <c r="G138" s="0" t="inlineStr">
        <is>
          <t>MENS</t>
        </is>
      </c>
      <c r="H138" s="0" t="inlineStr">
        <is>
          <t>L</t>
        </is>
      </c>
      <c r="I138" s="0">
        <v>34.99</v>
      </c>
      <c r="J138" s="0">
        <v>7</v>
      </c>
    </row>
    <row r="139" spans="1:10" customHeight="0">
      <c r="A139" s="0">
        <f>HYPERLINK("https://dl.dropboxusercontent.com/scl/fi/prclltwkj2ziejj2k1jjh/weston-130499-f.jpg?rlkey=va7lrk6rmcs295asijbgo61zk&amp;dl=0","Click to download Image")</f>
      </c>
      <c r="C139" s="0" t="inlineStr">
        <is>
          <t>Weston Men's Long Sleeve</t>
        </is>
      </c>
      <c r="D139" s="0" t="inlineStr">
        <is>
          <t>'130499</t>
        </is>
      </c>
      <c r="E139" s="0" t="inlineStr">
        <is>
          <t>NDSU WESTON M GN:130499D-XL</t>
        </is>
      </c>
      <c r="F139" s="0" t="inlineStr">
        <is>
          <t>'813130499077</t>
        </is>
      </c>
      <c r="G139" s="0" t="inlineStr">
        <is>
          <t>MENS</t>
        </is>
      </c>
      <c r="H139" s="0" t="inlineStr">
        <is>
          <t>XL</t>
        </is>
      </c>
      <c r="I139" s="0">
        <v>34.99</v>
      </c>
      <c r="J139" s="0">
        <v>7</v>
      </c>
    </row>
    <row r="140" spans="1:10" customHeight="0">
      <c r="A140" s="0">
        <f>HYPERLINK("https://dl.dropboxusercontent.com/scl/fi/prclltwkj2ziejj2k1jjh/weston-130499-f.jpg?rlkey=va7lrk6rmcs295asijbgo61zk&amp;dl=0","Click to download Image")</f>
      </c>
      <c r="C140" s="0" t="inlineStr">
        <is>
          <t>Weston Men's Long Sleeve</t>
        </is>
      </c>
      <c r="D140" s="0" t="inlineStr">
        <is>
          <t>'130499</t>
        </is>
      </c>
      <c r="E140" s="0" t="inlineStr">
        <is>
          <t>NDSU WESTON M GN:130499E-2XL</t>
        </is>
      </c>
      <c r="F140" s="0" t="inlineStr">
        <is>
          <t>'813130499084</t>
        </is>
      </c>
      <c r="G140" s="0" t="inlineStr">
        <is>
          <t>MENS</t>
        </is>
      </c>
      <c r="H140" s="0" t="inlineStr">
        <is>
          <t>2XL</t>
        </is>
      </c>
      <c r="I140" s="0">
        <v>34.99</v>
      </c>
      <c r="J140" s="0">
        <v>5</v>
      </c>
    </row>
    <row r="141" spans="1:10" customHeight="0">
      <c r="A141" s="0">
        <f>HYPERLINK("https://dl.dropboxusercontent.com/scl/fi/prclltwkj2ziejj2k1jjh/weston-130499-f.jpg?rlkey=va7lrk6rmcs295asijbgo61zk&amp;dl=0","Click to download Image")</f>
      </c>
      <c r="C141" s="0" t="inlineStr">
        <is>
          <t>Weston Men's Long Sleeve</t>
        </is>
      </c>
      <c r="D141" s="0" t="inlineStr">
        <is>
          <t>'130499</t>
        </is>
      </c>
      <c r="E141" s="0" t="inlineStr">
        <is>
          <t>NDSU WESTON M GN:130499F-3XL</t>
        </is>
      </c>
      <c r="F141" s="0" t="inlineStr">
        <is>
          <t>'813130499091</t>
        </is>
      </c>
      <c r="G141" s="0" t="inlineStr">
        <is>
          <t>MENS</t>
        </is>
      </c>
      <c r="H141" s="0" t="inlineStr">
        <is>
          <t>3XL</t>
        </is>
      </c>
      <c r="I141" s="0">
        <v>34.99</v>
      </c>
      <c r="J141" s="0">
        <v>3</v>
      </c>
    </row>
    <row r="142" spans="1:10" customHeight="0">
      <c r="A142" s="0">
        <f>HYPERLINK("https://dl.dropboxusercontent.com/scl/fi/prclltwkj2ziejj2k1jjh/weston-130499-f.jpg?rlkey=va7lrk6rmcs295asijbgo61zk&amp;dl=0","Click to download Image")</f>
      </c>
      <c r="C142" s="0" t="inlineStr">
        <is>
          <t>Weston Men's Long Sleeve</t>
        </is>
      </c>
      <c r="D142" s="0" t="inlineStr">
        <is>
          <t>'130499</t>
        </is>
      </c>
      <c r="E142" s="0" t="inlineStr">
        <is>
          <t>NDSU WESTON M GN 12PK:130499Z-12PK</t>
        </is>
      </c>
      <c r="F142" s="0" t="inlineStr">
        <is>
          <t>'813130499992</t>
        </is>
      </c>
      <c r="G142" s="0" t="inlineStr">
        <is>
          <t>MENS</t>
        </is>
      </c>
      <c r="H142" s="0" t="inlineStr">
        <is>
          <t>12 PACK</t>
        </is>
      </c>
      <c r="I142" s="0">
        <v>342</v>
      </c>
      <c r="J142" s="0">
        <v>2</v>
      </c>
    </row>
    <row r="143" spans="1:10" customHeight="0">
      <c r="A143" s="0">
        <f>HYPERLINK("https://dl.dropboxusercontent.com/scl/fi/4abfonbjbnkd98xu9bh01/torin-130585-f.jpg?rlkey=md3be7sj0z05rhzq61qxw9bs1&amp;dl=0","Click to download Image")</f>
      </c>
      <c r="C143" s="0" t="inlineStr">
        <is>
          <t>Torin Men's Hoodie</t>
        </is>
      </c>
      <c r="D143" s="0" t="inlineStr">
        <is>
          <t>'130585</t>
        </is>
      </c>
      <c r="E143" s="0" t="inlineStr">
        <is>
          <t>NDSU TORIN M BK:130585A-S</t>
        </is>
      </c>
      <c r="F143" s="0" t="inlineStr">
        <is>
          <t>'813130585046</t>
        </is>
      </c>
      <c r="G143" s="0" t="inlineStr">
        <is>
          <t>MENS</t>
        </is>
      </c>
      <c r="H143" s="0" t="inlineStr">
        <is>
          <t>S</t>
        </is>
      </c>
      <c r="I143" s="0">
        <v>59.99</v>
      </c>
      <c r="J143" s="0">
        <v>4</v>
      </c>
    </row>
    <row r="144" spans="1:10" customHeight="0">
      <c r="A144" s="0">
        <f>HYPERLINK("https://dl.dropboxusercontent.com/scl/fi/4abfonbjbnkd98xu9bh01/torin-130585-f.jpg?rlkey=md3be7sj0z05rhzq61qxw9bs1&amp;dl=0","Click to download Image")</f>
      </c>
      <c r="C144" s="0" t="inlineStr">
        <is>
          <t>Torin Men's Hoodie</t>
        </is>
      </c>
      <c r="D144" s="0" t="inlineStr">
        <is>
          <t>'130585</t>
        </is>
      </c>
      <c r="E144" s="0" t="inlineStr">
        <is>
          <t>NDSU TORIN M BK:130585B-M</t>
        </is>
      </c>
      <c r="F144" s="0" t="inlineStr">
        <is>
          <t>'813130585053</t>
        </is>
      </c>
      <c r="G144" s="0" t="inlineStr">
        <is>
          <t>MENS</t>
        </is>
      </c>
      <c r="H144" s="0" t="inlineStr">
        <is>
          <t>M</t>
        </is>
      </c>
      <c r="I144" s="0">
        <v>59.99</v>
      </c>
      <c r="J144" s="0">
        <v>5</v>
      </c>
    </row>
    <row r="145" spans="1:10" customHeight="0">
      <c r="A145" s="0">
        <f>HYPERLINK("https://dl.dropboxusercontent.com/scl/fi/4abfonbjbnkd98xu9bh01/torin-130585-f.jpg?rlkey=md3be7sj0z05rhzq61qxw9bs1&amp;dl=0","Click to download Image")</f>
      </c>
      <c r="C145" s="0" t="inlineStr">
        <is>
          <t>Torin Men's Hoodie</t>
        </is>
      </c>
      <c r="D145" s="0" t="inlineStr">
        <is>
          <t>'130585</t>
        </is>
      </c>
      <c r="E145" s="0" t="inlineStr">
        <is>
          <t>NDSU TORIN M BK:130585C-L</t>
        </is>
      </c>
      <c r="F145" s="0" t="inlineStr">
        <is>
          <t>'813130585060</t>
        </is>
      </c>
      <c r="G145" s="0" t="inlineStr">
        <is>
          <t>MENS</t>
        </is>
      </c>
      <c r="H145" s="0" t="inlineStr">
        <is>
          <t>L</t>
        </is>
      </c>
      <c r="I145" s="0">
        <v>59.99</v>
      </c>
      <c r="J145" s="0">
        <v>5</v>
      </c>
    </row>
    <row r="146" spans="1:10" customHeight="0">
      <c r="A146" s="0">
        <f>HYPERLINK("https://dl.dropboxusercontent.com/scl/fi/4abfonbjbnkd98xu9bh01/torin-130585-f.jpg?rlkey=md3be7sj0z05rhzq61qxw9bs1&amp;dl=0","Click to download Image")</f>
      </c>
      <c r="C146" s="0" t="inlineStr">
        <is>
          <t>Torin Men's Hoodie</t>
        </is>
      </c>
      <c r="D146" s="0" t="inlineStr">
        <is>
          <t>'130585</t>
        </is>
      </c>
      <c r="E146" s="0" t="inlineStr">
        <is>
          <t>NDSU TORIN M BK:130585D-XL</t>
        </is>
      </c>
      <c r="F146" s="0" t="inlineStr">
        <is>
          <t>'813130585077</t>
        </is>
      </c>
      <c r="G146" s="0" t="inlineStr">
        <is>
          <t>MENS</t>
        </is>
      </c>
      <c r="H146" s="0" t="inlineStr">
        <is>
          <t>XL</t>
        </is>
      </c>
      <c r="I146" s="0">
        <v>59.99</v>
      </c>
      <c r="J146" s="0">
        <v>6</v>
      </c>
    </row>
    <row r="147" spans="1:10" customHeight="0">
      <c r="A147" s="0">
        <f>HYPERLINK("https://dl.dropboxusercontent.com/scl/fi/4abfonbjbnkd98xu9bh01/torin-130585-f.jpg?rlkey=md3be7sj0z05rhzq61qxw9bs1&amp;dl=0","Click to download Image")</f>
      </c>
      <c r="C147" s="0" t="inlineStr">
        <is>
          <t>Torin Men's Hoodie</t>
        </is>
      </c>
      <c r="D147" s="0" t="inlineStr">
        <is>
          <t>'130585</t>
        </is>
      </c>
      <c r="E147" s="0" t="inlineStr">
        <is>
          <t>NDSU TORIN M BK:130585E-2XL</t>
        </is>
      </c>
      <c r="F147" s="0" t="inlineStr">
        <is>
          <t>'813130585084</t>
        </is>
      </c>
      <c r="G147" s="0" t="inlineStr">
        <is>
          <t>MENS</t>
        </is>
      </c>
      <c r="H147" s="0" t="inlineStr">
        <is>
          <t>2XL</t>
        </is>
      </c>
      <c r="I147" s="0">
        <v>59.99</v>
      </c>
      <c r="J147" s="0">
        <v>2</v>
      </c>
    </row>
    <row r="148" spans="1:10" customHeight="0">
      <c r="A148" s="0">
        <f>HYPERLINK("https://dl.dropboxusercontent.com/scl/fi/4abfonbjbnkd98xu9bh01/torin-130585-f.jpg?rlkey=md3be7sj0z05rhzq61qxw9bs1&amp;dl=0","Click to download Image")</f>
      </c>
      <c r="C148" s="0" t="inlineStr">
        <is>
          <t>Torin Men's Hoodie</t>
        </is>
      </c>
      <c r="D148" s="0" t="inlineStr">
        <is>
          <t>'130585</t>
        </is>
      </c>
      <c r="E148" s="0" t="inlineStr">
        <is>
          <t>NDSU TORIN M BK:130585F-3XL</t>
        </is>
      </c>
      <c r="F148" s="0" t="inlineStr">
        <is>
          <t>'813130585091</t>
        </is>
      </c>
      <c r="G148" s="0" t="inlineStr">
        <is>
          <t>MENS</t>
        </is>
      </c>
      <c r="H148" s="0" t="inlineStr">
        <is>
          <t>3XL</t>
        </is>
      </c>
      <c r="I148" s="0">
        <v>59.99</v>
      </c>
      <c r="J148" s="0">
        <v>0</v>
      </c>
    </row>
    <row r="149" spans="1:10" customHeight="0">
      <c r="A149" s="0">
        <f>HYPERLINK("https://dl.dropboxusercontent.com/scl/fi/4abfonbjbnkd98xu9bh01/torin-130585-f.jpg?rlkey=md3be7sj0z05rhzq61qxw9bs1&amp;dl=0","Click to download Image")</f>
      </c>
      <c r="C149" s="0" t="inlineStr">
        <is>
          <t>Torin Men's Hoodie</t>
        </is>
      </c>
      <c r="D149" s="0" t="inlineStr">
        <is>
          <t>'130585</t>
        </is>
      </c>
      <c r="E149" s="0" t="inlineStr">
        <is>
          <t>NDSU TORIN M BK 12PK:130585Z-12PK</t>
        </is>
      </c>
      <c r="F149" s="0" t="inlineStr">
        <is>
          <t>'813130585992</t>
        </is>
      </c>
      <c r="G149" s="0" t="inlineStr">
        <is>
          <t>MENS</t>
        </is>
      </c>
      <c r="H149" s="0" t="inlineStr">
        <is>
          <t>12 PACK</t>
        </is>
      </c>
      <c r="I149" s="0">
        <v>582</v>
      </c>
      <c r="J149" s="0">
        <v>0</v>
      </c>
    </row>
    <row r="150" spans="1:10" customHeight="0">
      <c r="A150" s="0">
        <f>HYPERLINK("https://dl.dropboxusercontent.com/scl/fi/t67cylqox8g3kcy8uh65d/131086-cbsf.jpg?rlkey=1lnbo4ahtyreoasjqbjaibqij&amp;dl=0","Click to download Image")</f>
      </c>
      <c r="C150" s="0" t="inlineStr">
        <is>
          <t>Stellan Crossbody Sling</t>
        </is>
      </c>
      <c r="D150" s="0" t="inlineStr">
        <is>
          <t>'131086</t>
        </is>
      </c>
      <c r="E150" s="0" t="inlineStr">
        <is>
          <t>NDSU STELLA BC:131086</t>
        </is>
      </c>
      <c r="F150" s="0" t="inlineStr">
        <is>
          <t>'000000000000</t>
        </is>
      </c>
      <c r="I150" s="0">
        <v>39.99</v>
      </c>
      <c r="J150" s="0">
        <v>45</v>
      </c>
    </row>
    <row r="151" spans="1:10" customHeight="0">
      <c r="A151" s="0">
        <f>HYPERLINK("https://dl.dropboxusercontent.com/scl/fi/rjwrqo5g4dxrsf29cmury/130758-f.jpg?rlkey=o4y3y7fnv5yyjaoqcr41bn5sf&amp;dl=0","Click to download Image")</f>
      </c>
      <c r="B151" s="0">
        <f>HYPERLINK("https://dl.dropboxusercontent.com/scl/fi/h43ey4w4k1jp6hm4pnjp6/womens-size-chartssierra.jpg?rlkey=mxi3ztdghpk5hlf4jhk1q5qva&amp;dl=0","Click to download SizeChart")</f>
      </c>
      <c r="C151" s="0" t="inlineStr">
        <is>
          <t>Sierra Women's Quilted Canvas Jacket</t>
        </is>
      </c>
      <c r="D151" s="0" t="inlineStr">
        <is>
          <t>'130758</t>
        </is>
      </c>
      <c r="E151" s="0" t="inlineStr">
        <is>
          <t>NDSU SIERRA W DG:130758A-S</t>
        </is>
      </c>
      <c r="F151" s="0" t="inlineStr">
        <is>
          <t>'813130758044</t>
        </is>
      </c>
      <c r="G151" s="0" t="inlineStr">
        <is>
          <t>WOMENS</t>
        </is>
      </c>
      <c r="H151" s="0" t="inlineStr">
        <is>
          <t>S</t>
        </is>
      </c>
      <c r="I151" s="0">
        <v>79.99</v>
      </c>
      <c r="J151" s="0">
        <v>7</v>
      </c>
    </row>
    <row r="152" spans="1:10" customHeight="0">
      <c r="A152" s="0">
        <f>HYPERLINK("https://dl.dropboxusercontent.com/scl/fi/rjwrqo5g4dxrsf29cmury/130758-f.jpg?rlkey=o4y3y7fnv5yyjaoqcr41bn5sf&amp;dl=0","Click to download Image")</f>
      </c>
      <c r="B152" s="0">
        <f>HYPERLINK("https://dl.dropboxusercontent.com/scl/fi/h43ey4w4k1jp6hm4pnjp6/womens-size-chartssierra.jpg?rlkey=mxi3ztdghpk5hlf4jhk1q5qva&amp;dl=0","Click to download SizeChart")</f>
      </c>
      <c r="C152" s="0" t="inlineStr">
        <is>
          <t>Sierra Women's Quilted Canvas Jacket</t>
        </is>
      </c>
      <c r="D152" s="0" t="inlineStr">
        <is>
          <t>'130758</t>
        </is>
      </c>
      <c r="E152" s="0" t="inlineStr">
        <is>
          <t>NDSU SIERRA W DG:130758B-M</t>
        </is>
      </c>
      <c r="F152" s="0" t="inlineStr">
        <is>
          <t>'813130758051</t>
        </is>
      </c>
      <c r="G152" s="0" t="inlineStr">
        <is>
          <t>WOMENS</t>
        </is>
      </c>
      <c r="H152" s="0" t="inlineStr">
        <is>
          <t>M</t>
        </is>
      </c>
      <c r="I152" s="0">
        <v>79.99</v>
      </c>
      <c r="J152" s="0">
        <v>16</v>
      </c>
    </row>
    <row r="153" spans="1:10" customHeight="0">
      <c r="A153" s="0">
        <f>HYPERLINK("https://dl.dropboxusercontent.com/scl/fi/rjwrqo5g4dxrsf29cmury/130758-f.jpg?rlkey=o4y3y7fnv5yyjaoqcr41bn5sf&amp;dl=0","Click to download Image")</f>
      </c>
      <c r="B153" s="0">
        <f>HYPERLINK("https://dl.dropboxusercontent.com/scl/fi/h43ey4w4k1jp6hm4pnjp6/womens-size-chartssierra.jpg?rlkey=mxi3ztdghpk5hlf4jhk1q5qva&amp;dl=0","Click to download SizeChart")</f>
      </c>
      <c r="C153" s="0" t="inlineStr">
        <is>
          <t>Sierra Women's Quilted Canvas Jacket</t>
        </is>
      </c>
      <c r="D153" s="0" t="inlineStr">
        <is>
          <t>'130758</t>
        </is>
      </c>
      <c r="E153" s="0" t="inlineStr">
        <is>
          <t>NDSU SIERRA W DG:130758C-L</t>
        </is>
      </c>
      <c r="F153" s="0" t="inlineStr">
        <is>
          <t>'813130758068</t>
        </is>
      </c>
      <c r="G153" s="0" t="inlineStr">
        <is>
          <t>WOMENS</t>
        </is>
      </c>
      <c r="H153" s="0" t="inlineStr">
        <is>
          <t>L</t>
        </is>
      </c>
      <c r="I153" s="0">
        <v>79.99</v>
      </c>
      <c r="J153" s="0">
        <v>16</v>
      </c>
    </row>
    <row r="154" spans="1:10" customHeight="0">
      <c r="A154" s="0">
        <f>HYPERLINK("https://dl.dropboxusercontent.com/scl/fi/rjwrqo5g4dxrsf29cmury/130758-f.jpg?rlkey=o4y3y7fnv5yyjaoqcr41bn5sf&amp;dl=0","Click to download Image")</f>
      </c>
      <c r="B154" s="0">
        <f>HYPERLINK("https://dl.dropboxusercontent.com/scl/fi/h43ey4w4k1jp6hm4pnjp6/womens-size-chartssierra.jpg?rlkey=mxi3ztdghpk5hlf4jhk1q5qva&amp;dl=0","Click to download SizeChart")</f>
      </c>
      <c r="C154" s="0" t="inlineStr">
        <is>
          <t>Sierra Women's Quilted Canvas Jacket</t>
        </is>
      </c>
      <c r="D154" s="0" t="inlineStr">
        <is>
          <t>'130758</t>
        </is>
      </c>
      <c r="E154" s="0" t="inlineStr">
        <is>
          <t>NDSU SIERRA W DG:130758D-XL</t>
        </is>
      </c>
      <c r="F154" s="0" t="inlineStr">
        <is>
          <t>'813130758075</t>
        </is>
      </c>
      <c r="G154" s="0" t="inlineStr">
        <is>
          <t>WOMENS</t>
        </is>
      </c>
      <c r="H154" s="0" t="inlineStr">
        <is>
          <t>XL</t>
        </is>
      </c>
      <c r="I154" s="0">
        <v>79.99</v>
      </c>
      <c r="J154" s="0">
        <v>8</v>
      </c>
    </row>
    <row r="155" spans="1:10" customHeight="0">
      <c r="A155" s="0">
        <f>HYPERLINK("https://dl.dropboxusercontent.com/scl/fi/rjwrqo5g4dxrsf29cmury/130758-f.jpg?rlkey=o4y3y7fnv5yyjaoqcr41bn5sf&amp;dl=0","Click to download Image")</f>
      </c>
      <c r="B155" s="0">
        <f>HYPERLINK("https://dl.dropboxusercontent.com/scl/fi/h43ey4w4k1jp6hm4pnjp6/womens-size-chartssierra.jpg?rlkey=mxi3ztdghpk5hlf4jhk1q5qva&amp;dl=0","Click to download SizeChart")</f>
      </c>
      <c r="C155" s="0" t="inlineStr">
        <is>
          <t>Sierra Women's Quilted Canvas Jacket</t>
        </is>
      </c>
      <c r="D155" s="0" t="inlineStr">
        <is>
          <t>'130758</t>
        </is>
      </c>
      <c r="E155" s="0" t="inlineStr">
        <is>
          <t>NDSU SIERRA W DG:130758E-2XL</t>
        </is>
      </c>
      <c r="F155" s="0" t="inlineStr">
        <is>
          <t>'813130758082</t>
        </is>
      </c>
      <c r="G155" s="0" t="inlineStr">
        <is>
          <t>WOMENS</t>
        </is>
      </c>
      <c r="H155" s="0" t="inlineStr">
        <is>
          <t>2XL</t>
        </is>
      </c>
      <c r="I155" s="0">
        <v>79.99</v>
      </c>
      <c r="J155" s="0">
        <v>6</v>
      </c>
    </row>
    <row r="156" spans="1:10" customHeight="0">
      <c r="A156" s="0">
        <f>HYPERLINK("https://dl.dropboxusercontent.com/scl/fi/rjwrqo5g4dxrsf29cmury/130758-f.jpg?rlkey=o4y3y7fnv5yyjaoqcr41bn5sf&amp;dl=0","Click to download Image")</f>
      </c>
      <c r="B156" s="0">
        <f>HYPERLINK("https://dl.dropboxusercontent.com/scl/fi/h43ey4w4k1jp6hm4pnjp6/womens-size-chartssierra.jpg?rlkey=mxi3ztdghpk5hlf4jhk1q5qva&amp;dl=0","Click to download SizeChart")</f>
      </c>
      <c r="C156" s="0" t="inlineStr">
        <is>
          <t>Sierra Women's Quilted Canvas Jacket</t>
        </is>
      </c>
      <c r="D156" s="0" t="inlineStr">
        <is>
          <t>'130758</t>
        </is>
      </c>
      <c r="E156" s="0" t="inlineStr">
        <is>
          <t>NDSU SIERRA W DG:130758F-3XL</t>
        </is>
      </c>
      <c r="F156" s="0" t="inlineStr">
        <is>
          <t>'813130758099</t>
        </is>
      </c>
      <c r="G156" s="0" t="inlineStr">
        <is>
          <t>WOMENS</t>
        </is>
      </c>
      <c r="H156" s="0" t="inlineStr">
        <is>
          <t>3XL</t>
        </is>
      </c>
      <c r="I156" s="0">
        <v>79.99</v>
      </c>
      <c r="J156" s="0">
        <v>3</v>
      </c>
    </row>
    <row r="157" spans="1:10" customHeight="0">
      <c r="A157" s="0">
        <f>HYPERLINK("https://dl.dropboxusercontent.com/scl/fi/rjwrqo5g4dxrsf29cmury/130758-f.jpg?rlkey=o4y3y7fnv5yyjaoqcr41bn5sf&amp;dl=0","Click to download Image")</f>
      </c>
      <c r="B157" s="0">
        <f>HYPERLINK("https://dl.dropboxusercontent.com/scl/fi/h43ey4w4k1jp6hm4pnjp6/womens-size-chartssierra.jpg?rlkey=mxi3ztdghpk5hlf4jhk1q5qva&amp;dl=0","Click to download SizeChart")</f>
      </c>
      <c r="C157" s="0" t="inlineStr">
        <is>
          <t>Sierra Women's Quilted Canvas Jacket</t>
        </is>
      </c>
      <c r="D157" s="0" t="inlineStr">
        <is>
          <t>'130758</t>
        </is>
      </c>
      <c r="E157" s="0" t="inlineStr">
        <is>
          <t>NDSU SIERRA W DG 12PK:130758Z-12PK</t>
        </is>
      </c>
      <c r="F157" s="0" t="inlineStr">
        <is>
          <t>'813130758990</t>
        </is>
      </c>
      <c r="G157" s="0" t="inlineStr">
        <is>
          <t>WOMENS</t>
        </is>
      </c>
      <c r="H157" s="0" t="inlineStr">
        <is>
          <t>12 PACK</t>
        </is>
      </c>
      <c r="I157" s="0">
        <v>79.99</v>
      </c>
      <c r="J157" s="0">
        <v>4</v>
      </c>
    </row>
    <row r="158" spans="1:10" customHeight="0">
      <c r="A158" s="0">
        <f>HYPERLINK("https://dl.dropboxusercontent.com/scl/fi/ceg174q1o4dmc16k5jqg6/131078-f.jpg?rlkey=8chpjbpe7hjyiqzd9ig0vhxs6&amp;dl=0","Click to download Image")</f>
      </c>
      <c r="C158" s="0" t="inlineStr">
        <is>
          <t>Vos Infant Beanie</t>
        </is>
      </c>
      <c r="D158" s="0" t="inlineStr">
        <is>
          <t>'131078</t>
        </is>
      </c>
      <c r="E158" s="0" t="inlineStr">
        <is>
          <t>NDSU VOS I ND:131078</t>
        </is>
      </c>
      <c r="F158" s="0" t="inlineStr">
        <is>
          <t>'713131078014</t>
        </is>
      </c>
      <c r="G158" s="0" t="inlineStr">
        <is>
          <t>INFANT</t>
        </is>
      </c>
      <c r="I158" s="0">
        <v>24.99</v>
      </c>
      <c r="J158" s="0">
        <v>25</v>
      </c>
    </row>
    <row r="159" spans="1:10" customHeight="0">
      <c r="A159" s="0">
        <f>HYPERLINK("https://dl.dropboxusercontent.com/scl/fi/whe3xd7vsq2gas9ehdtg9/127830t.jpg?rlkey=wid86orlj4hnlmsy23zjf4k9p&amp;dl=0","Click to download Image")</f>
      </c>
      <c r="C159" s="0" t="inlineStr">
        <is>
          <t>Halton Infant Bodysuit</t>
        </is>
      </c>
      <c r="D159" s="0" t="inlineStr">
        <is>
          <t>'127830</t>
        </is>
      </c>
      <c r="E159" s="0" t="inlineStr">
        <is>
          <t>NDSU HALTON I GN:127830A-0-3M</t>
        </is>
      </c>
      <c r="F159" s="0" t="inlineStr">
        <is>
          <t>'813127830005</t>
        </is>
      </c>
      <c r="G159" s="0" t="inlineStr">
        <is>
          <t>INFANT</t>
        </is>
      </c>
      <c r="H159" s="0" t="inlineStr">
        <is>
          <t>0-3M</t>
        </is>
      </c>
      <c r="I159" s="0">
        <v>29.99</v>
      </c>
      <c r="J159" s="0">
        <v>3</v>
      </c>
    </row>
    <row r="160" spans="1:10" customHeight="0">
      <c r="A160" s="0">
        <f>HYPERLINK("https://dl.dropboxusercontent.com/scl/fi/whe3xd7vsq2gas9ehdtg9/127830t.jpg?rlkey=wid86orlj4hnlmsy23zjf4k9p&amp;dl=0","Click to download Image")</f>
      </c>
      <c r="C160" s="0" t="inlineStr">
        <is>
          <t>Halton Infant Bodysuit</t>
        </is>
      </c>
      <c r="D160" s="0" t="inlineStr">
        <is>
          <t>'127830</t>
        </is>
      </c>
      <c r="E160" s="0" t="inlineStr">
        <is>
          <t>NDSU HALTON I GN:127830B-3-6M</t>
        </is>
      </c>
      <c r="F160" s="0" t="inlineStr">
        <is>
          <t>'813127830012</t>
        </is>
      </c>
      <c r="G160" s="0" t="inlineStr">
        <is>
          <t>INFANT</t>
        </is>
      </c>
      <c r="H160" s="0" t="inlineStr">
        <is>
          <t>3-6M</t>
        </is>
      </c>
      <c r="I160" s="0">
        <v>29.99</v>
      </c>
      <c r="J160" s="0">
        <v>3</v>
      </c>
    </row>
    <row r="161" spans="1:10" customHeight="0">
      <c r="A161" s="0">
        <f>HYPERLINK("https://dl.dropboxusercontent.com/scl/fi/whe3xd7vsq2gas9ehdtg9/127830t.jpg?rlkey=wid86orlj4hnlmsy23zjf4k9p&amp;dl=0","Click to download Image")</f>
      </c>
      <c r="C161" s="0" t="inlineStr">
        <is>
          <t>Halton Infant Bodysuit</t>
        </is>
      </c>
      <c r="D161" s="0" t="inlineStr">
        <is>
          <t>'127830</t>
        </is>
      </c>
      <c r="E161" s="0" t="inlineStr">
        <is>
          <t>NDSU HALTON I GN:127830C-6-9M</t>
        </is>
      </c>
      <c r="F161" s="0" t="inlineStr">
        <is>
          <t>'813127830029</t>
        </is>
      </c>
      <c r="G161" s="0" t="inlineStr">
        <is>
          <t>INFANT</t>
        </is>
      </c>
      <c r="H161" s="0" t="inlineStr">
        <is>
          <t>6-9M</t>
        </is>
      </c>
      <c r="I161" s="0">
        <v>29.99</v>
      </c>
      <c r="J161" s="0">
        <v>4</v>
      </c>
    </row>
    <row r="162" spans="1:10" customHeight="0">
      <c r="A162" s="0">
        <f>HYPERLINK("https://dl.dropboxusercontent.com/scl/fi/whe3xd7vsq2gas9ehdtg9/127830t.jpg?rlkey=wid86orlj4hnlmsy23zjf4k9p&amp;dl=0","Click to download Image")</f>
      </c>
      <c r="C162" s="0" t="inlineStr">
        <is>
          <t>Halton Infant Bodysuit</t>
        </is>
      </c>
      <c r="D162" s="0" t="inlineStr">
        <is>
          <t>'127830</t>
        </is>
      </c>
      <c r="E162" s="0" t="inlineStr">
        <is>
          <t>NDSU HALTON I GN:127830F-12M</t>
        </is>
      </c>
      <c r="F162" s="0" t="inlineStr">
        <is>
          <t>'813127830036</t>
        </is>
      </c>
      <c r="G162" s="0" t="inlineStr">
        <is>
          <t>INFANT</t>
        </is>
      </c>
      <c r="H162" s="0" t="inlineStr">
        <is>
          <t>12M</t>
        </is>
      </c>
      <c r="I162" s="0">
        <v>29.99</v>
      </c>
      <c r="J162" s="0">
        <v>3</v>
      </c>
    </row>
    <row r="163" spans="1:10" customHeight="0">
      <c r="A163" s="0">
        <f>HYPERLINK("https://dl.dropboxusercontent.com/scl/fi/whe3xd7vsq2gas9ehdtg9/127830t.jpg?rlkey=wid86orlj4hnlmsy23zjf4k9p&amp;dl=0","Click to download Image")</f>
      </c>
      <c r="C163" s="0" t="inlineStr">
        <is>
          <t>Halton Infant Bodysuit</t>
        </is>
      </c>
      <c r="D163" s="0" t="inlineStr">
        <is>
          <t>'127830</t>
        </is>
      </c>
      <c r="E163" s="0" t="inlineStr">
        <is>
          <t>NDSU HALTON I GN 12PK:127830Z-12PK</t>
        </is>
      </c>
      <c r="F163" s="0" t="inlineStr">
        <is>
          <t>'813127830999</t>
        </is>
      </c>
      <c r="G163" s="0" t="inlineStr">
        <is>
          <t>INFANT</t>
        </is>
      </c>
      <c r="H163" s="0" t="inlineStr">
        <is>
          <t>12 PACK</t>
        </is>
      </c>
      <c r="I163" s="0">
        <v>288</v>
      </c>
      <c r="J163" s="0">
        <v>1</v>
      </c>
    </row>
    <row r="164" spans="1:10" customHeight="0">
      <c r="A164" s="0">
        <f>HYPERLINK("https://dl.dropboxusercontent.com/scl/fi/u6ncxjhbixbub1udx9l00/130629-f.jpg?rlkey=vep6xtpcgxn1qxrhz5e8ycw9i&amp;dl=0","Click to download Image")</f>
      </c>
      <c r="C164" s="0" t="inlineStr">
        <is>
          <t>Audra Women's T-shirt</t>
        </is>
      </c>
      <c r="D164" s="0" t="inlineStr">
        <is>
          <t>'130629</t>
        </is>
      </c>
      <c r="E164" s="0" t="inlineStr">
        <is>
          <t>NDSU AUDRA W WE:130629A-S</t>
        </is>
      </c>
      <c r="F164" s="0" t="inlineStr">
        <is>
          <t>'813130629047</t>
        </is>
      </c>
      <c r="G164" s="0" t="inlineStr">
        <is>
          <t>WOMENS</t>
        </is>
      </c>
      <c r="H164" s="0" t="inlineStr">
        <is>
          <t>S</t>
        </is>
      </c>
      <c r="I164" s="0">
        <v>34.99</v>
      </c>
      <c r="J164" s="0">
        <v>7</v>
      </c>
    </row>
    <row r="165" spans="1:10" customHeight="0">
      <c r="A165" s="0">
        <f>HYPERLINK("https://dl.dropboxusercontent.com/scl/fi/u6ncxjhbixbub1udx9l00/130629-f.jpg?rlkey=vep6xtpcgxn1qxrhz5e8ycw9i&amp;dl=0","Click to download Image")</f>
      </c>
      <c r="C165" s="0" t="inlineStr">
        <is>
          <t>Audra Women's T-shirt</t>
        </is>
      </c>
      <c r="D165" s="0" t="inlineStr">
        <is>
          <t>'130629</t>
        </is>
      </c>
      <c r="E165" s="0" t="inlineStr">
        <is>
          <t>NDSU AUDRA W WE:130629B-M</t>
        </is>
      </c>
      <c r="F165" s="0" t="inlineStr">
        <is>
          <t>'813130629054</t>
        </is>
      </c>
      <c r="G165" s="0" t="inlineStr">
        <is>
          <t>WOMENS</t>
        </is>
      </c>
      <c r="H165" s="0" t="inlineStr">
        <is>
          <t>M</t>
        </is>
      </c>
      <c r="I165" s="0">
        <v>34.99</v>
      </c>
      <c r="J165" s="0">
        <v>12</v>
      </c>
    </row>
    <row r="166" spans="1:10" customHeight="0">
      <c r="A166" s="0">
        <f>HYPERLINK("https://dl.dropboxusercontent.com/scl/fi/u6ncxjhbixbub1udx9l00/130629-f.jpg?rlkey=vep6xtpcgxn1qxrhz5e8ycw9i&amp;dl=0","Click to download Image")</f>
      </c>
      <c r="C166" s="0" t="inlineStr">
        <is>
          <t>Audra Women's T-shirt</t>
        </is>
      </c>
      <c r="D166" s="0" t="inlineStr">
        <is>
          <t>'130629</t>
        </is>
      </c>
      <c r="E166" s="0" t="inlineStr">
        <is>
          <t>NDSU AUDRA W WE:130629C-L</t>
        </is>
      </c>
      <c r="F166" s="0" t="inlineStr">
        <is>
          <t>'813130629061</t>
        </is>
      </c>
      <c r="G166" s="0" t="inlineStr">
        <is>
          <t>WOMENS</t>
        </is>
      </c>
      <c r="H166" s="0" t="inlineStr">
        <is>
          <t>L</t>
        </is>
      </c>
      <c r="I166" s="0">
        <v>34.99</v>
      </c>
      <c r="J166" s="0">
        <v>12</v>
      </c>
    </row>
    <row r="167" spans="1:10" customHeight="0">
      <c r="A167" s="0">
        <f>HYPERLINK("https://dl.dropboxusercontent.com/scl/fi/u6ncxjhbixbub1udx9l00/130629-f.jpg?rlkey=vep6xtpcgxn1qxrhz5e8ycw9i&amp;dl=0","Click to download Image")</f>
      </c>
      <c r="C167" s="0" t="inlineStr">
        <is>
          <t>Audra Women's T-shirt</t>
        </is>
      </c>
      <c r="D167" s="0" t="inlineStr">
        <is>
          <t>'130629</t>
        </is>
      </c>
      <c r="E167" s="0" t="inlineStr">
        <is>
          <t>NDSU AUDRA W WE:130629D-XL</t>
        </is>
      </c>
      <c r="F167" s="0" t="inlineStr">
        <is>
          <t>'813130629078</t>
        </is>
      </c>
      <c r="G167" s="0" t="inlineStr">
        <is>
          <t>WOMENS</t>
        </is>
      </c>
      <c r="H167" s="0" t="inlineStr">
        <is>
          <t>XL</t>
        </is>
      </c>
      <c r="I167" s="0">
        <v>34.99</v>
      </c>
      <c r="J167" s="0">
        <v>6</v>
      </c>
    </row>
    <row r="168" spans="1:10" customHeight="0">
      <c r="A168" s="0">
        <f>HYPERLINK("https://dl.dropboxusercontent.com/scl/fi/u6ncxjhbixbub1udx9l00/130629-f.jpg?rlkey=vep6xtpcgxn1qxrhz5e8ycw9i&amp;dl=0","Click to download Image")</f>
      </c>
      <c r="C168" s="0" t="inlineStr">
        <is>
          <t>Audra Women's T-shirt</t>
        </is>
      </c>
      <c r="D168" s="0" t="inlineStr">
        <is>
          <t>'130629</t>
        </is>
      </c>
      <c r="E168" s="0" t="inlineStr">
        <is>
          <t>NDSU AUDRA W WE:130629E-2XL</t>
        </is>
      </c>
      <c r="F168" s="0" t="inlineStr">
        <is>
          <t>'813130629085</t>
        </is>
      </c>
      <c r="G168" s="0" t="inlineStr">
        <is>
          <t>WOMENS</t>
        </is>
      </c>
      <c r="H168" s="0" t="inlineStr">
        <is>
          <t>2XL</t>
        </is>
      </c>
      <c r="I168" s="0">
        <v>34.99</v>
      </c>
      <c r="J168" s="0">
        <v>4</v>
      </c>
    </row>
    <row r="169" spans="1:10" customHeight="0">
      <c r="A169" s="0">
        <f>HYPERLINK("https://dl.dropboxusercontent.com/scl/fi/u6ncxjhbixbub1udx9l00/130629-f.jpg?rlkey=vep6xtpcgxn1qxrhz5e8ycw9i&amp;dl=0","Click to download Image")</f>
      </c>
      <c r="C169" s="0" t="inlineStr">
        <is>
          <t>Audra Women's T-shirt</t>
        </is>
      </c>
      <c r="D169" s="0" t="inlineStr">
        <is>
          <t>'130629</t>
        </is>
      </c>
      <c r="E169" s="0" t="inlineStr">
        <is>
          <t>NDSU AUDRA W WE:130629F-3XL</t>
        </is>
      </c>
      <c r="F169" s="0" t="inlineStr">
        <is>
          <t>'813130629092</t>
        </is>
      </c>
      <c r="G169" s="0" t="inlineStr">
        <is>
          <t>WOMENS</t>
        </is>
      </c>
      <c r="H169" s="0" t="inlineStr">
        <is>
          <t>3XL</t>
        </is>
      </c>
      <c r="I169" s="0">
        <v>34.99</v>
      </c>
      <c r="J169" s="0">
        <v>2</v>
      </c>
    </row>
    <row r="170" spans="1:10" customHeight="0">
      <c r="A170" s="0">
        <f>HYPERLINK("https://dl.dropboxusercontent.com/scl/fi/u6ncxjhbixbub1udx9l00/130629-f.jpg?rlkey=vep6xtpcgxn1qxrhz5e8ycw9i&amp;dl=0","Click to download Image")</f>
      </c>
      <c r="C170" s="0" t="inlineStr">
        <is>
          <t>Audra Women's T-shirt</t>
        </is>
      </c>
      <c r="D170" s="0" t="inlineStr">
        <is>
          <t>'130629</t>
        </is>
      </c>
      <c r="E170" s="0" t="inlineStr">
        <is>
          <t>NDSU AUDRA W WE 12PK:130629Z-12PK</t>
        </is>
      </c>
      <c r="F170" s="0" t="inlineStr">
        <is>
          <t>'813130629993</t>
        </is>
      </c>
      <c r="G170" s="0" t="inlineStr">
        <is>
          <t>WOMENS</t>
        </is>
      </c>
      <c r="H170" s="0" t="inlineStr">
        <is>
          <t>12 PACK</t>
        </is>
      </c>
      <c r="I170" s="0">
        <v>336</v>
      </c>
      <c r="J170" s="0">
        <v>3</v>
      </c>
    </row>
    <row r="171" spans="1:10" customHeight="0">
      <c r="A171" s="0">
        <f>HYPERLINK("https://dl.dropboxusercontent.com/scl/fi/3ko3us1dqy2ey58r462bb/124900-f.jpg?rlkey=iuudhhndf3og1gzl68n0254aa&amp;dl=0","Click to download Image")</f>
      </c>
      <c r="C171" s="0" t="inlineStr">
        <is>
          <t>Brin Women's T-shirt</t>
        </is>
      </c>
      <c r="D171" s="0" t="inlineStr">
        <is>
          <t>'124900</t>
        </is>
      </c>
      <c r="E171" s="0" t="inlineStr">
        <is>
          <t>NDSU BRIN W GY:124900A-S</t>
        </is>
      </c>
      <c r="F171" s="0" t="inlineStr">
        <is>
          <t>'813124900046</t>
        </is>
      </c>
      <c r="G171" s="0" t="inlineStr">
        <is>
          <t>WOMENS</t>
        </is>
      </c>
      <c r="H171" s="0" t="inlineStr">
        <is>
          <t>S</t>
        </is>
      </c>
      <c r="I171" s="0">
        <v>29.99</v>
      </c>
      <c r="J171" s="0">
        <v>6</v>
      </c>
    </row>
    <row r="172" spans="1:10" customHeight="0">
      <c r="A172" s="0">
        <f>HYPERLINK("https://dl.dropboxusercontent.com/scl/fi/3ko3us1dqy2ey58r462bb/124900-f.jpg?rlkey=iuudhhndf3og1gzl68n0254aa&amp;dl=0","Click to download Image")</f>
      </c>
      <c r="C172" s="0" t="inlineStr">
        <is>
          <t>Brin Women's T-shirt</t>
        </is>
      </c>
      <c r="D172" s="0" t="inlineStr">
        <is>
          <t>'124900</t>
        </is>
      </c>
      <c r="E172" s="0" t="inlineStr">
        <is>
          <t>NDSU BRIN W GY:124900B-M</t>
        </is>
      </c>
      <c r="F172" s="0" t="inlineStr">
        <is>
          <t>'813124900053</t>
        </is>
      </c>
      <c r="G172" s="0" t="inlineStr">
        <is>
          <t>WOMENS</t>
        </is>
      </c>
      <c r="H172" s="0" t="inlineStr">
        <is>
          <t>M</t>
        </is>
      </c>
      <c r="I172" s="0">
        <v>29.99</v>
      </c>
      <c r="J172" s="0">
        <v>10</v>
      </c>
    </row>
    <row r="173" spans="1:10" customHeight="0">
      <c r="A173" s="0">
        <f>HYPERLINK("https://dl.dropboxusercontent.com/scl/fi/3ko3us1dqy2ey58r462bb/124900-f.jpg?rlkey=iuudhhndf3og1gzl68n0254aa&amp;dl=0","Click to download Image")</f>
      </c>
      <c r="C173" s="0" t="inlineStr">
        <is>
          <t>Brin Women's T-shirt</t>
        </is>
      </c>
      <c r="D173" s="0" t="inlineStr">
        <is>
          <t>'124900</t>
        </is>
      </c>
      <c r="E173" s="0" t="inlineStr">
        <is>
          <t>NDSU BRIN W GY:124900C-L</t>
        </is>
      </c>
      <c r="F173" s="0" t="inlineStr">
        <is>
          <t>'813124900060</t>
        </is>
      </c>
      <c r="G173" s="0" t="inlineStr">
        <is>
          <t>WOMENS</t>
        </is>
      </c>
      <c r="H173" s="0" t="inlineStr">
        <is>
          <t>L</t>
        </is>
      </c>
      <c r="I173" s="0">
        <v>29.99</v>
      </c>
      <c r="J173" s="0">
        <v>10</v>
      </c>
    </row>
    <row r="174" spans="1:10" customHeight="0">
      <c r="A174" s="0">
        <f>HYPERLINK("https://dl.dropboxusercontent.com/scl/fi/3ko3us1dqy2ey58r462bb/124900-f.jpg?rlkey=iuudhhndf3og1gzl68n0254aa&amp;dl=0","Click to download Image")</f>
      </c>
      <c r="C174" s="0" t="inlineStr">
        <is>
          <t>Brin Women's T-shirt</t>
        </is>
      </c>
      <c r="D174" s="0" t="inlineStr">
        <is>
          <t>'124900</t>
        </is>
      </c>
      <c r="E174" s="0" t="inlineStr">
        <is>
          <t>NDSU BRIN W GY:124900D-XL</t>
        </is>
      </c>
      <c r="F174" s="0" t="inlineStr">
        <is>
          <t>'813124900077</t>
        </is>
      </c>
      <c r="G174" s="0" t="inlineStr">
        <is>
          <t>WOMENS</t>
        </is>
      </c>
      <c r="H174" s="0" t="inlineStr">
        <is>
          <t>XL</t>
        </is>
      </c>
      <c r="I174" s="0">
        <v>29.99</v>
      </c>
      <c r="J174" s="0">
        <v>6</v>
      </c>
    </row>
    <row r="175" spans="1:10" customHeight="0">
      <c r="A175" s="0">
        <f>HYPERLINK("https://dl.dropboxusercontent.com/scl/fi/3ko3us1dqy2ey58r462bb/124900-f.jpg?rlkey=iuudhhndf3og1gzl68n0254aa&amp;dl=0","Click to download Image")</f>
      </c>
      <c r="C175" s="0" t="inlineStr">
        <is>
          <t>Brin Women's T-shirt</t>
        </is>
      </c>
      <c r="D175" s="0" t="inlineStr">
        <is>
          <t>'124900</t>
        </is>
      </c>
      <c r="E175" s="0" t="inlineStr">
        <is>
          <t>NDSU BRIN W GY:124900E-2XL</t>
        </is>
      </c>
      <c r="F175" s="0" t="inlineStr">
        <is>
          <t>'813124900084</t>
        </is>
      </c>
      <c r="G175" s="0" t="inlineStr">
        <is>
          <t>WOMENS</t>
        </is>
      </c>
      <c r="H175" s="0" t="inlineStr">
        <is>
          <t>2XL</t>
        </is>
      </c>
      <c r="I175" s="0">
        <v>29.99</v>
      </c>
      <c r="J175" s="0">
        <v>4</v>
      </c>
    </row>
    <row r="176" spans="1:10" customHeight="0">
      <c r="A176" s="0">
        <f>HYPERLINK("https://dl.dropboxusercontent.com/scl/fi/3ko3us1dqy2ey58r462bb/124900-f.jpg?rlkey=iuudhhndf3og1gzl68n0254aa&amp;dl=0","Click to download Image")</f>
      </c>
      <c r="C176" s="0" t="inlineStr">
        <is>
          <t>Brin Women's T-shirt</t>
        </is>
      </c>
      <c r="D176" s="0" t="inlineStr">
        <is>
          <t>'124900</t>
        </is>
      </c>
      <c r="E176" s="0" t="inlineStr">
        <is>
          <t>NDSU BRIN W GY:124900F-3XL</t>
        </is>
      </c>
      <c r="F176" s="0" t="inlineStr">
        <is>
          <t>'813124900091</t>
        </is>
      </c>
      <c r="G176" s="0" t="inlineStr">
        <is>
          <t>WOMENS</t>
        </is>
      </c>
      <c r="H176" s="0" t="inlineStr">
        <is>
          <t>3XL</t>
        </is>
      </c>
      <c r="I176" s="0">
        <v>29.99</v>
      </c>
      <c r="J176" s="0">
        <v>2</v>
      </c>
    </row>
    <row r="177" spans="1:10" customHeight="0">
      <c r="A177" s="0">
        <f>HYPERLINK("https://dl.dropboxusercontent.com/scl/fi/3ko3us1dqy2ey58r462bb/124900-f.jpg?rlkey=iuudhhndf3og1gzl68n0254aa&amp;dl=0","Click to download Image")</f>
      </c>
      <c r="C177" s="0" t="inlineStr">
        <is>
          <t>Brin Women's T-shirt</t>
        </is>
      </c>
      <c r="D177" s="0" t="inlineStr">
        <is>
          <t>'124900</t>
        </is>
      </c>
      <c r="E177" s="0" t="inlineStr">
        <is>
          <t>NDSU BRIN W GY 12PK:124900Z-12PK</t>
        </is>
      </c>
      <c r="F177" s="0" t="inlineStr">
        <is>
          <t>'813124900992</t>
        </is>
      </c>
      <c r="G177" s="0" t="inlineStr">
        <is>
          <t>WOMENS</t>
        </is>
      </c>
      <c r="H177" s="0" t="inlineStr">
        <is>
          <t>12 PACK</t>
        </is>
      </c>
      <c r="I177" s="0">
        <v>288</v>
      </c>
      <c r="J177" s="0">
        <v>2</v>
      </c>
    </row>
    <row r="178" spans="1:10" customHeight="0">
      <c r="A178" s="0">
        <f>HYPERLINK("https://dl.dropboxusercontent.com/scl/fi/1w3capoxa7u659hz8c93c/127887t.jpg?rlkey=nolapmru19qlkr7mn3gk1xasd&amp;dl=0","Click to download Image")</f>
      </c>
      <c r="C178" s="0" t="inlineStr">
        <is>
          <t>Colton Youth Cap</t>
        </is>
      </c>
      <c r="D178" s="0" t="inlineStr">
        <is>
          <t>'127887</t>
        </is>
      </c>
      <c r="E178" s="0" t="inlineStr">
        <is>
          <t>NDSU COLTON Y GN:127887</t>
        </is>
      </c>
      <c r="F178" s="0" t="inlineStr">
        <is>
          <t>'713127887033</t>
        </is>
      </c>
      <c r="G178" s="0" t="inlineStr">
        <is>
          <t>YOUTH</t>
        </is>
      </c>
      <c r="H178" s="0" t="inlineStr">
        <is>
          <t>YOUTH</t>
        </is>
      </c>
      <c r="I178" s="0">
        <v>22.99</v>
      </c>
      <c r="J178" s="0">
        <v>25</v>
      </c>
    </row>
    <row r="179" spans="1:10" customHeight="0">
      <c r="A179" s="0">
        <f>HYPERLINK("https://dl.dropboxusercontent.com/scl/fi/c1mjv03ykjmc60l2hxaig/127887t.jpg?rlkey=rt487j7lnz5axe6g6yhzrd7tq&amp;dl=0","Click to download Image")</f>
      </c>
      <c r="C179" s="0" t="inlineStr">
        <is>
          <t>Colton Toddler Cap</t>
        </is>
      </c>
      <c r="D179" s="0" t="inlineStr">
        <is>
          <t>'127888</t>
        </is>
      </c>
      <c r="E179" s="0" t="inlineStr">
        <is>
          <t>NDSU COLTON T GN:127888</t>
        </is>
      </c>
      <c r="F179" s="0" t="inlineStr">
        <is>
          <t>'713127888047</t>
        </is>
      </c>
      <c r="G179" s="0" t="inlineStr">
        <is>
          <t>TODDLER</t>
        </is>
      </c>
      <c r="H179" s="0" t="inlineStr">
        <is>
          <t>TODDLER</t>
        </is>
      </c>
      <c r="I179" s="0">
        <v>22.99</v>
      </c>
      <c r="J179" s="0">
        <v>24</v>
      </c>
    </row>
    <row r="180" spans="1:10" customHeight="0">
      <c r="A180" s="0">
        <f>HYPERLINK("https://dl.dropboxusercontent.com/scl/fi/1v6xqw28o1wz5scus8zdn/127933-af.jpg?rlkey=fn2hu01788wmqf7z0gi5zfkb7&amp;dl=0","Click to download Image")</f>
      </c>
      <c r="C180" s="0" t="inlineStr">
        <is>
          <t>Reyes Men's Cap</t>
        </is>
      </c>
      <c r="D180" s="0" t="inlineStr">
        <is>
          <t>'127933</t>
        </is>
      </c>
      <c r="E180" s="0" t="inlineStr">
        <is>
          <t>NDSU REYES A BK:127933</t>
        </is>
      </c>
      <c r="F180" s="0" t="inlineStr">
        <is>
          <t>'713127933006</t>
        </is>
      </c>
      <c r="G180" s="0" t="inlineStr">
        <is>
          <t>MENS</t>
        </is>
      </c>
      <c r="H180" s="0" t="inlineStr">
        <is>
          <t>STANDARD MENS</t>
        </is>
      </c>
      <c r="I180" s="0">
        <v>22.99</v>
      </c>
      <c r="J180" s="0">
        <v>22</v>
      </c>
    </row>
    <row r="181" spans="1:10" customHeight="0">
      <c r="A181" s="0">
        <f>HYPERLINK("https://dl.dropboxusercontent.com/scl/fi/845bkx23yfqaptf7vybzy/123760-af.jpg?rlkey=98unq7ik2x5q97opiygkkg180&amp;dl=0","Click to download Image")</f>
      </c>
      <c r="C181" s="0" t="inlineStr">
        <is>
          <t>Worth Men's Cap</t>
        </is>
      </c>
      <c r="D181" s="0" t="inlineStr">
        <is>
          <t>'123760</t>
        </is>
      </c>
      <c r="E181" s="0" t="inlineStr">
        <is>
          <t>NDSU WORTH A OE:123760</t>
        </is>
      </c>
      <c r="F181" s="0" t="inlineStr">
        <is>
          <t>'713123760002</t>
        </is>
      </c>
      <c r="G181" s="0" t="inlineStr">
        <is>
          <t>MENS</t>
        </is>
      </c>
      <c r="H181" s="0" t="inlineStr">
        <is>
          <t>STANDARD MENS</t>
        </is>
      </c>
      <c r="I181" s="0">
        <v>22.99</v>
      </c>
      <c r="J181" s="0">
        <v>16</v>
      </c>
    </row>
    <row r="182" spans="1:10" customHeight="0">
      <c r="A182" s="0">
        <f>HYPERLINK("https://dl.dropboxusercontent.com/scl/fi/fijqd37kivah7aijfqz8j/127932-af.jpg?rlkey=1oszhw5jbdjdd8vmixplvqf6e&amp;dl=0","Click to download Image")</f>
      </c>
      <c r="C182" s="0" t="inlineStr">
        <is>
          <t>Harve Men's Cap</t>
        </is>
      </c>
      <c r="D182" s="0" t="inlineStr">
        <is>
          <t>'127932</t>
        </is>
      </c>
      <c r="E182" s="0" t="inlineStr">
        <is>
          <t>NDSU HARVE A BK:127932</t>
        </is>
      </c>
      <c r="F182" s="0" t="inlineStr">
        <is>
          <t>'713127932009</t>
        </is>
      </c>
      <c r="G182" s="0" t="inlineStr">
        <is>
          <t>MENS</t>
        </is>
      </c>
      <c r="H182" s="0" t="inlineStr">
        <is>
          <t>STANDARD MENS</t>
        </is>
      </c>
      <c r="I182" s="0">
        <v>22.99</v>
      </c>
      <c r="J182" s="0">
        <v>29</v>
      </c>
    </row>
    <row r="183" spans="1:10" customHeight="0">
      <c r="A183" s="0">
        <f>HYPERLINK("https://dl.dropboxusercontent.com/scl/fi/b9so4nnec8j4hktsoidj4/calla-137398-f.jpg?rlkey=t5b20gte18bc19q6y6mlvg5ae&amp;dl=0","Click to download Image")</f>
      </c>
      <c r="B183" s="0">
        <f>HYPERLINK("https://dl.dropboxusercontent.com/scl/fi/nh02ppqpgbdmolzkiib1k/womens-t-shirt-size-chartscalla.jpg?rlkey=5vhvmravhur5sucy6vk8ybj33&amp;dl=0","Click to download SizeChart")</f>
      </c>
      <c r="C183" s="0" t="inlineStr">
        <is>
          <t>Calla Women's Long Sleeve T-Shirt</t>
        </is>
      </c>
      <c r="D183" s="0" t="inlineStr">
        <is>
          <t>'130650</t>
        </is>
      </c>
      <c r="E183" s="0" t="inlineStr">
        <is>
          <t>NDSU CALLA W GN:130650A-S</t>
        </is>
      </c>
      <c r="F183" s="0" t="inlineStr">
        <is>
          <t>'813130650041</t>
        </is>
      </c>
      <c r="G183" s="0" t="inlineStr">
        <is>
          <t>WOMENS</t>
        </is>
      </c>
      <c r="H183" s="0" t="inlineStr">
        <is>
          <t>S</t>
        </is>
      </c>
      <c r="I183" s="0">
        <v>34.99</v>
      </c>
      <c r="J183" s="0">
        <v>1</v>
      </c>
    </row>
    <row r="184" spans="1:10" customHeight="0">
      <c r="A184" s="0">
        <f>HYPERLINK("https://dl.dropboxusercontent.com/scl/fi/b9so4nnec8j4hktsoidj4/calla-137398-f.jpg?rlkey=t5b20gte18bc19q6y6mlvg5ae&amp;dl=0","Click to download Image")</f>
      </c>
      <c r="B184" s="0">
        <f>HYPERLINK("https://dl.dropboxusercontent.com/scl/fi/nh02ppqpgbdmolzkiib1k/womens-t-shirt-size-chartscalla.jpg?rlkey=5vhvmravhur5sucy6vk8ybj33&amp;dl=0","Click to download SizeChart")</f>
      </c>
      <c r="C184" s="0" t="inlineStr">
        <is>
          <t>Calla Women's Long Sleeve T-Shirt</t>
        </is>
      </c>
      <c r="D184" s="0" t="inlineStr">
        <is>
          <t>'130650</t>
        </is>
      </c>
      <c r="E184" s="0" t="inlineStr">
        <is>
          <t>NDSU CALLA W GN:130650B-M</t>
        </is>
      </c>
      <c r="F184" s="0" t="inlineStr">
        <is>
          <t>'813130650058</t>
        </is>
      </c>
      <c r="G184" s="0" t="inlineStr">
        <is>
          <t>WOMENS</t>
        </is>
      </c>
      <c r="H184" s="0" t="inlineStr">
        <is>
          <t>M</t>
        </is>
      </c>
      <c r="I184" s="0">
        <v>34.99</v>
      </c>
      <c r="J184" s="0">
        <v>0</v>
      </c>
    </row>
    <row r="185" spans="1:10" customHeight="0">
      <c r="A185" s="0">
        <f>HYPERLINK("https://dl.dropboxusercontent.com/scl/fi/b9so4nnec8j4hktsoidj4/calla-137398-f.jpg?rlkey=t5b20gte18bc19q6y6mlvg5ae&amp;dl=0","Click to download Image")</f>
      </c>
      <c r="B185" s="0">
        <f>HYPERLINK("https://dl.dropboxusercontent.com/scl/fi/nh02ppqpgbdmolzkiib1k/womens-t-shirt-size-chartscalla.jpg?rlkey=5vhvmravhur5sucy6vk8ybj33&amp;dl=0","Click to download SizeChart")</f>
      </c>
      <c r="C185" s="0" t="inlineStr">
        <is>
          <t>Calla Women's Long Sleeve T-Shirt</t>
        </is>
      </c>
      <c r="D185" s="0" t="inlineStr">
        <is>
          <t>'130650</t>
        </is>
      </c>
      <c r="E185" s="0" t="inlineStr">
        <is>
          <t>NDSU CALLA W GN:130650C-L</t>
        </is>
      </c>
      <c r="F185" s="0" t="inlineStr">
        <is>
          <t>'813130650065</t>
        </is>
      </c>
      <c r="G185" s="0" t="inlineStr">
        <is>
          <t>WOMENS</t>
        </is>
      </c>
      <c r="H185" s="0" t="inlineStr">
        <is>
          <t>L</t>
        </is>
      </c>
      <c r="I185" s="0">
        <v>34.99</v>
      </c>
      <c r="J185" s="0">
        <v>4</v>
      </c>
    </row>
    <row r="186" spans="1:10" customHeight="0">
      <c r="A186" s="0">
        <f>HYPERLINK("https://dl.dropboxusercontent.com/scl/fi/b9so4nnec8j4hktsoidj4/calla-137398-f.jpg?rlkey=t5b20gte18bc19q6y6mlvg5ae&amp;dl=0","Click to download Image")</f>
      </c>
      <c r="B186" s="0">
        <f>HYPERLINK("https://dl.dropboxusercontent.com/scl/fi/nh02ppqpgbdmolzkiib1k/womens-t-shirt-size-chartscalla.jpg?rlkey=5vhvmravhur5sucy6vk8ybj33&amp;dl=0","Click to download SizeChart")</f>
      </c>
      <c r="C186" s="0" t="inlineStr">
        <is>
          <t>Calla Women's Long Sleeve T-Shirt</t>
        </is>
      </c>
      <c r="D186" s="0" t="inlineStr">
        <is>
          <t>'130650</t>
        </is>
      </c>
      <c r="E186" s="0" t="inlineStr">
        <is>
          <t>NDSU CALLA W GN:130650D-XL</t>
        </is>
      </c>
      <c r="F186" s="0" t="inlineStr">
        <is>
          <t>'813130650072</t>
        </is>
      </c>
      <c r="G186" s="0" t="inlineStr">
        <is>
          <t>WOMENS</t>
        </is>
      </c>
      <c r="H186" s="0" t="inlineStr">
        <is>
          <t>XL</t>
        </is>
      </c>
      <c r="I186" s="0">
        <v>34.99</v>
      </c>
      <c r="J186" s="0">
        <v>0</v>
      </c>
    </row>
    <row r="187" spans="1:10" customHeight="0">
      <c r="A187" s="0">
        <f>HYPERLINK("https://dl.dropboxusercontent.com/scl/fi/b9so4nnec8j4hktsoidj4/calla-137398-f.jpg?rlkey=t5b20gte18bc19q6y6mlvg5ae&amp;dl=0","Click to download Image")</f>
      </c>
      <c r="B187" s="0">
        <f>HYPERLINK("https://dl.dropboxusercontent.com/scl/fi/nh02ppqpgbdmolzkiib1k/womens-t-shirt-size-chartscalla.jpg?rlkey=5vhvmravhur5sucy6vk8ybj33&amp;dl=0","Click to download SizeChart")</f>
      </c>
      <c r="C187" s="0" t="inlineStr">
        <is>
          <t>Calla Women's Long Sleeve T-Shirt</t>
        </is>
      </c>
      <c r="D187" s="0" t="inlineStr">
        <is>
          <t>'130650</t>
        </is>
      </c>
      <c r="E187" s="0" t="inlineStr">
        <is>
          <t>NDSU CALLA W GN:130650E-2XL</t>
        </is>
      </c>
      <c r="F187" s="0" t="inlineStr">
        <is>
          <t>'813130650089</t>
        </is>
      </c>
      <c r="G187" s="0" t="inlineStr">
        <is>
          <t>WOMENS</t>
        </is>
      </c>
      <c r="H187" s="0" t="inlineStr">
        <is>
          <t>2XL</t>
        </is>
      </c>
      <c r="I187" s="0">
        <v>34.99</v>
      </c>
      <c r="J187" s="0">
        <v>2</v>
      </c>
    </row>
    <row r="188" spans="1:10" customHeight="0">
      <c r="A188" s="0">
        <f>HYPERLINK("https://dl.dropboxusercontent.com/scl/fi/b9so4nnec8j4hktsoidj4/calla-137398-f.jpg?rlkey=t5b20gte18bc19q6y6mlvg5ae&amp;dl=0","Click to download Image")</f>
      </c>
      <c r="B188" s="0">
        <f>HYPERLINK("https://dl.dropboxusercontent.com/scl/fi/nh02ppqpgbdmolzkiib1k/womens-t-shirt-size-chartscalla.jpg?rlkey=5vhvmravhur5sucy6vk8ybj33&amp;dl=0","Click to download SizeChart")</f>
      </c>
      <c r="C188" s="0" t="inlineStr">
        <is>
          <t>Calla Women's Long Sleeve T-Shirt</t>
        </is>
      </c>
      <c r="D188" s="0" t="inlineStr">
        <is>
          <t>'130650</t>
        </is>
      </c>
      <c r="E188" s="0" t="inlineStr">
        <is>
          <t>NDSU CALLA W GN:130650F-3XL</t>
        </is>
      </c>
      <c r="F188" s="0" t="inlineStr">
        <is>
          <t>'813130650096</t>
        </is>
      </c>
      <c r="G188" s="0" t="inlineStr">
        <is>
          <t>WOMENS</t>
        </is>
      </c>
      <c r="H188" s="0" t="inlineStr">
        <is>
          <t>3XL</t>
        </is>
      </c>
      <c r="I188" s="0">
        <v>34.99</v>
      </c>
      <c r="J188" s="0">
        <v>1</v>
      </c>
    </row>
    <row r="189" spans="1:10" customHeight="0">
      <c r="A189" s="0">
        <f>HYPERLINK("https://dl.dropboxusercontent.com/scl/fi/b9so4nnec8j4hktsoidj4/calla-137398-f.jpg?rlkey=t5b20gte18bc19q6y6mlvg5ae&amp;dl=0","Click to download Image")</f>
      </c>
      <c r="B189" s="0">
        <f>HYPERLINK("https://dl.dropboxusercontent.com/scl/fi/nh02ppqpgbdmolzkiib1k/womens-t-shirt-size-chartscalla.jpg?rlkey=5vhvmravhur5sucy6vk8ybj33&amp;dl=0","Click to download SizeChart")</f>
      </c>
      <c r="C189" s="0" t="inlineStr">
        <is>
          <t>Calla Women's Long Sleeve T-Shirt</t>
        </is>
      </c>
      <c r="D189" s="0" t="inlineStr">
        <is>
          <t>'130650</t>
        </is>
      </c>
      <c r="E189" s="0" t="inlineStr">
        <is>
          <t>NDSU CALLA W GN 12PK:130650Z-12PK</t>
        </is>
      </c>
      <c r="F189" s="0" t="inlineStr">
        <is>
          <t>'813130650997</t>
        </is>
      </c>
      <c r="G189" s="0" t="inlineStr">
        <is>
          <t>WOMENS</t>
        </is>
      </c>
      <c r="H189" s="0" t="inlineStr">
        <is>
          <t>12 PACK</t>
        </is>
      </c>
      <c r="I189" s="0">
        <v>336</v>
      </c>
      <c r="J189" s="0">
        <v>0</v>
      </c>
    </row>
    <row r="190" spans="1:10" customHeight="0">
      <c r="A190" s="0">
        <f>HYPERLINK("https://dl.dropboxusercontent.com/scl/fi/xjlrkg75es09elb85vefh/bennett-130607-f.jpg?rlkey=kno2fyj0zzz6o87agmkyf6yoa&amp;dl=0","Click to download Image")</f>
      </c>
      <c r="B190" s="0">
        <f>HYPERLINK("https://dl.dropboxusercontent.com/scl/fi/03ehfj1h0m00gzzat2aw6/mens-bottoms-size-chartsbennett.jpg?rlkey=a1oxmbv267bkuyvb0di3we9xe&amp;dl=0","Click to download SizeChart")</f>
      </c>
      <c r="C190" s="0" t="inlineStr">
        <is>
          <t>Bennett Men's Shorts</t>
        </is>
      </c>
      <c r="D190" s="0" t="inlineStr">
        <is>
          <t>'130607</t>
        </is>
      </c>
      <c r="E190" s="0" t="inlineStr">
        <is>
          <t>NDSU BENNET M BK:130607A-S</t>
        </is>
      </c>
      <c r="F190" s="0" t="inlineStr">
        <is>
          <t>'813130607014</t>
        </is>
      </c>
      <c r="G190" s="0" t="inlineStr">
        <is>
          <t>MENS</t>
        </is>
      </c>
      <c r="H190" s="0" t="inlineStr">
        <is>
          <t>S</t>
        </is>
      </c>
      <c r="I190" s="0">
        <v>29.99</v>
      </c>
      <c r="J190" s="0">
        <v>4</v>
      </c>
    </row>
    <row r="191" spans="1:10" customHeight="0">
      <c r="A191" s="0">
        <f>HYPERLINK("https://dl.dropboxusercontent.com/scl/fi/xjlrkg75es09elb85vefh/bennett-130607-f.jpg?rlkey=kno2fyj0zzz6o87agmkyf6yoa&amp;dl=0","Click to download Image")</f>
      </c>
      <c r="B191" s="0">
        <f>HYPERLINK("https://dl.dropboxusercontent.com/scl/fi/03ehfj1h0m00gzzat2aw6/mens-bottoms-size-chartsbennett.jpg?rlkey=a1oxmbv267bkuyvb0di3we9xe&amp;dl=0","Click to download SizeChart")</f>
      </c>
      <c r="C191" s="0" t="inlineStr">
        <is>
          <t>Bennett Men's Shorts</t>
        </is>
      </c>
      <c r="D191" s="0" t="inlineStr">
        <is>
          <t>'130607</t>
        </is>
      </c>
      <c r="E191" s="0" t="inlineStr">
        <is>
          <t>NDSU BENNET M BK:130607B-M</t>
        </is>
      </c>
      <c r="F191" s="0" t="inlineStr">
        <is>
          <t>'813130607021</t>
        </is>
      </c>
      <c r="G191" s="0" t="inlineStr">
        <is>
          <t>MENS</t>
        </is>
      </c>
      <c r="H191" s="0" t="inlineStr">
        <is>
          <t>M</t>
        </is>
      </c>
      <c r="I191" s="0">
        <v>29.99</v>
      </c>
      <c r="J191" s="0">
        <v>8</v>
      </c>
    </row>
    <row r="192" spans="1:10" customHeight="0">
      <c r="A192" s="0">
        <f>HYPERLINK("https://dl.dropboxusercontent.com/scl/fi/xjlrkg75es09elb85vefh/bennett-130607-f.jpg?rlkey=kno2fyj0zzz6o87agmkyf6yoa&amp;dl=0","Click to download Image")</f>
      </c>
      <c r="B192" s="0">
        <f>HYPERLINK("https://dl.dropboxusercontent.com/scl/fi/03ehfj1h0m00gzzat2aw6/mens-bottoms-size-chartsbennett.jpg?rlkey=a1oxmbv267bkuyvb0di3we9xe&amp;dl=0","Click to download SizeChart")</f>
      </c>
      <c r="C192" s="0" t="inlineStr">
        <is>
          <t>Bennett Men's Shorts</t>
        </is>
      </c>
      <c r="D192" s="0" t="inlineStr">
        <is>
          <t>'130607</t>
        </is>
      </c>
      <c r="E192" s="0" t="inlineStr">
        <is>
          <t>NDSU BENNET M BK:130607C-L</t>
        </is>
      </c>
      <c r="F192" s="0" t="inlineStr">
        <is>
          <t>'813130607038</t>
        </is>
      </c>
      <c r="G192" s="0" t="inlineStr">
        <is>
          <t>MENS</t>
        </is>
      </c>
      <c r="H192" s="0" t="inlineStr">
        <is>
          <t>L</t>
        </is>
      </c>
      <c r="I192" s="0">
        <v>29.99</v>
      </c>
      <c r="J192" s="0">
        <v>9</v>
      </c>
    </row>
    <row r="193" spans="1:10" customHeight="0">
      <c r="A193" s="0">
        <f>HYPERLINK("https://dl.dropboxusercontent.com/scl/fi/xjlrkg75es09elb85vefh/bennett-130607-f.jpg?rlkey=kno2fyj0zzz6o87agmkyf6yoa&amp;dl=0","Click to download Image")</f>
      </c>
      <c r="B193" s="0">
        <f>HYPERLINK("https://dl.dropboxusercontent.com/scl/fi/03ehfj1h0m00gzzat2aw6/mens-bottoms-size-chartsbennett.jpg?rlkey=a1oxmbv267bkuyvb0di3we9xe&amp;dl=0","Click to download SizeChart")</f>
      </c>
      <c r="C193" s="0" t="inlineStr">
        <is>
          <t>Bennett Men's Shorts</t>
        </is>
      </c>
      <c r="D193" s="0" t="inlineStr">
        <is>
          <t>'130607</t>
        </is>
      </c>
      <c r="E193" s="0" t="inlineStr">
        <is>
          <t>NDSU BENNET M BK:130607D-XL</t>
        </is>
      </c>
      <c r="F193" s="0" t="inlineStr">
        <is>
          <t>'813130607045</t>
        </is>
      </c>
      <c r="G193" s="0" t="inlineStr">
        <is>
          <t>MENS</t>
        </is>
      </c>
      <c r="H193" s="0" t="inlineStr">
        <is>
          <t>XL</t>
        </is>
      </c>
      <c r="I193" s="0">
        <v>29.99</v>
      </c>
      <c r="J193" s="0">
        <v>9</v>
      </c>
    </row>
    <row r="194" spans="1:10" customHeight="0">
      <c r="A194" s="0">
        <f>HYPERLINK("https://dl.dropboxusercontent.com/scl/fi/xjlrkg75es09elb85vefh/bennett-130607-f.jpg?rlkey=kno2fyj0zzz6o87agmkyf6yoa&amp;dl=0","Click to download Image")</f>
      </c>
      <c r="B194" s="0">
        <f>HYPERLINK("https://dl.dropboxusercontent.com/scl/fi/03ehfj1h0m00gzzat2aw6/mens-bottoms-size-chartsbennett.jpg?rlkey=a1oxmbv267bkuyvb0di3we9xe&amp;dl=0","Click to download SizeChart")</f>
      </c>
      <c r="C194" s="0" t="inlineStr">
        <is>
          <t>Bennett Men's Shorts</t>
        </is>
      </c>
      <c r="D194" s="0" t="inlineStr">
        <is>
          <t>'130607</t>
        </is>
      </c>
      <c r="E194" s="0" t="inlineStr">
        <is>
          <t>NDSU BENNET M BK:130607E-2XL</t>
        </is>
      </c>
      <c r="F194" s="0" t="inlineStr">
        <is>
          <t>'813130607052</t>
        </is>
      </c>
      <c r="G194" s="0" t="inlineStr">
        <is>
          <t>MENS</t>
        </is>
      </c>
      <c r="H194" s="0" t="inlineStr">
        <is>
          <t>2XL</t>
        </is>
      </c>
      <c r="I194" s="0">
        <v>29.99</v>
      </c>
      <c r="J194" s="0">
        <v>6</v>
      </c>
    </row>
    <row r="195" spans="1:10" customHeight="0">
      <c r="A195" s="0">
        <f>HYPERLINK("https://dl.dropboxusercontent.com/scl/fi/xjlrkg75es09elb85vefh/bennett-130607-f.jpg?rlkey=kno2fyj0zzz6o87agmkyf6yoa&amp;dl=0","Click to download Image")</f>
      </c>
      <c r="B195" s="0">
        <f>HYPERLINK("https://dl.dropboxusercontent.com/scl/fi/03ehfj1h0m00gzzat2aw6/mens-bottoms-size-chartsbennett.jpg?rlkey=a1oxmbv267bkuyvb0di3we9xe&amp;dl=0","Click to download SizeChart")</f>
      </c>
      <c r="C195" s="0" t="inlineStr">
        <is>
          <t>Bennett Men's Shorts</t>
        </is>
      </c>
      <c r="D195" s="0" t="inlineStr">
        <is>
          <t>'130607</t>
        </is>
      </c>
      <c r="E195" s="0" t="inlineStr">
        <is>
          <t>NDSU BENNET M BK:130607F-3XL</t>
        </is>
      </c>
      <c r="F195" s="0" t="inlineStr">
        <is>
          <t>'813130607069</t>
        </is>
      </c>
      <c r="G195" s="0" t="inlineStr">
        <is>
          <t>MENS</t>
        </is>
      </c>
      <c r="H195" s="0" t="inlineStr">
        <is>
          <t>3XL</t>
        </is>
      </c>
      <c r="I195" s="0">
        <v>29.99</v>
      </c>
      <c r="J195" s="0">
        <v>4</v>
      </c>
    </row>
    <row r="196" spans="1:10" customHeight="0">
      <c r="A196" s="0">
        <f>HYPERLINK("https://dl.dropboxusercontent.com/scl/fi/xjlrkg75es09elb85vefh/bennett-130607-f.jpg?rlkey=kno2fyj0zzz6o87agmkyf6yoa&amp;dl=0","Click to download Image")</f>
      </c>
      <c r="B196" s="0">
        <f>HYPERLINK("https://dl.dropboxusercontent.com/scl/fi/03ehfj1h0m00gzzat2aw6/mens-bottoms-size-chartsbennett.jpg?rlkey=a1oxmbv267bkuyvb0di3we9xe&amp;dl=0","Click to download SizeChart")</f>
      </c>
      <c r="C196" s="0" t="inlineStr">
        <is>
          <t>Bennett Men's Shorts</t>
        </is>
      </c>
      <c r="D196" s="0" t="inlineStr">
        <is>
          <t>'130607</t>
        </is>
      </c>
      <c r="E196" s="0" t="inlineStr">
        <is>
          <t>NDSU BENNET M BK 12PK:130607Z-12PK</t>
        </is>
      </c>
      <c r="F196" s="0" t="inlineStr">
        <is>
          <t>'813130607991</t>
        </is>
      </c>
      <c r="G196" s="0" t="inlineStr">
        <is>
          <t>MENS</t>
        </is>
      </c>
      <c r="H196" s="0" t="inlineStr">
        <is>
          <t>12 PACK</t>
        </is>
      </c>
      <c r="I196" s="0">
        <v>294</v>
      </c>
      <c r="J196" s="0">
        <v>3</v>
      </c>
    </row>
    <row r="197" spans="1:10" customHeight="0">
      <c r="A197" s="0">
        <f>HYPERLINK("https://dl.dropboxusercontent.com/scl/fi/yicpavoiz089ojplgokfo/avalon-130982-af.jpg?rlkey=4zuyn2b1usy6gao0hkw3l74q4&amp;dl=0","Click to download Image")</f>
      </c>
      <c r="C197" s="0" t="inlineStr">
        <is>
          <t>Avalon Womens Cap</t>
        </is>
      </c>
      <c r="D197" s="0" t="inlineStr">
        <is>
          <t>'130982</t>
        </is>
      </c>
      <c r="E197" s="0" t="inlineStr">
        <is>
          <t>NDSU AVALON A BK:130982</t>
        </is>
      </c>
      <c r="F197" s="0" t="inlineStr">
        <is>
          <t>'713130982015</t>
        </is>
      </c>
      <c r="G197" s="0" t="inlineStr">
        <is>
          <t>WOMENS</t>
        </is>
      </c>
      <c r="H197" s="0" t="inlineStr">
        <is>
          <t>WOMEN:56CM</t>
        </is>
      </c>
      <c r="I197" s="0">
        <v>24.99</v>
      </c>
      <c r="J197" s="0">
        <v>70</v>
      </c>
    </row>
    <row r="198" spans="1:10" customHeight="0">
      <c r="A198" s="0">
        <f>HYPERLINK("https://dl.dropboxusercontent.com/scl/fi/vncxse6w0d09v31o8g1n3/127029-f.jpg?rlkey=dflmz56a3fstqcaraa39en7l6&amp;dl=0","Click to download Image")</f>
      </c>
      <c r="B198" s="0">
        <f>HYPERLINK("https://dl.dropboxusercontent.com/scl/fi/v935vcs3uyj1et9cl5amy/womens-hoodie-and-sweatshirt-size-chartsarya.jpg?rlkey=fmibo9lj1zyqp3pwk0sgevuch&amp;dl=0","Click to download SizeChart")</f>
      </c>
      <c r="C198" s="0" t="inlineStr">
        <is>
          <t>Arya Women's Hoodie</t>
        </is>
      </c>
      <c r="D198" s="0" t="inlineStr">
        <is>
          <t>'127029</t>
        </is>
      </c>
      <c r="E198" s="0" t="inlineStr">
        <is>
          <t>NDSU ARYA W GN:127029A-S</t>
        </is>
      </c>
      <c r="F198" s="0" t="inlineStr">
        <is>
          <t>'813127029041</t>
        </is>
      </c>
      <c r="G198" s="0" t="inlineStr">
        <is>
          <t>WOMENS</t>
        </is>
      </c>
      <c r="H198" s="0" t="inlineStr">
        <is>
          <t>S</t>
        </is>
      </c>
      <c r="I198" s="0">
        <v>64.99</v>
      </c>
      <c r="J198" s="0">
        <v>7</v>
      </c>
    </row>
    <row r="199" spans="1:10" customHeight="0">
      <c r="A199" s="0">
        <f>HYPERLINK("https://dl.dropboxusercontent.com/scl/fi/vncxse6w0d09v31o8g1n3/127029-f.jpg?rlkey=dflmz56a3fstqcaraa39en7l6&amp;dl=0","Click to download Image")</f>
      </c>
      <c r="B199" s="0">
        <f>HYPERLINK("https://dl.dropboxusercontent.com/scl/fi/v935vcs3uyj1et9cl5amy/womens-hoodie-and-sweatshirt-size-chartsarya.jpg?rlkey=fmibo9lj1zyqp3pwk0sgevuch&amp;dl=0","Click to download SizeChart")</f>
      </c>
      <c r="C199" s="0" t="inlineStr">
        <is>
          <t>Arya Women's Hoodie</t>
        </is>
      </c>
      <c r="D199" s="0" t="inlineStr">
        <is>
          <t>'127029</t>
        </is>
      </c>
      <c r="E199" s="0" t="inlineStr">
        <is>
          <t>NDSU ARYA W GN:127029B-M</t>
        </is>
      </c>
      <c r="F199" s="0" t="inlineStr">
        <is>
          <t>'813127029058</t>
        </is>
      </c>
      <c r="G199" s="0" t="inlineStr">
        <is>
          <t>WOMENS</t>
        </is>
      </c>
      <c r="H199" s="0" t="inlineStr">
        <is>
          <t>M</t>
        </is>
      </c>
      <c r="I199" s="0">
        <v>64.99</v>
      </c>
      <c r="J199" s="0">
        <v>12</v>
      </c>
    </row>
    <row r="200" spans="1:10" customHeight="0">
      <c r="A200" s="0">
        <f>HYPERLINK("https://dl.dropboxusercontent.com/scl/fi/vncxse6w0d09v31o8g1n3/127029-f.jpg?rlkey=dflmz56a3fstqcaraa39en7l6&amp;dl=0","Click to download Image")</f>
      </c>
      <c r="B200" s="0">
        <f>HYPERLINK("https://dl.dropboxusercontent.com/scl/fi/v935vcs3uyj1et9cl5amy/womens-hoodie-and-sweatshirt-size-chartsarya.jpg?rlkey=fmibo9lj1zyqp3pwk0sgevuch&amp;dl=0","Click to download SizeChart")</f>
      </c>
      <c r="C200" s="0" t="inlineStr">
        <is>
          <t>Arya Women's Hoodie</t>
        </is>
      </c>
      <c r="D200" s="0" t="inlineStr">
        <is>
          <t>'127029</t>
        </is>
      </c>
      <c r="E200" s="0" t="inlineStr">
        <is>
          <t>NDSU ARYA W GN:127029C-L</t>
        </is>
      </c>
      <c r="F200" s="0" t="inlineStr">
        <is>
          <t>'813127029065</t>
        </is>
      </c>
      <c r="G200" s="0" t="inlineStr">
        <is>
          <t>WOMENS</t>
        </is>
      </c>
      <c r="H200" s="0" t="inlineStr">
        <is>
          <t>L</t>
        </is>
      </c>
      <c r="I200" s="0">
        <v>64.99</v>
      </c>
      <c r="J200" s="0">
        <v>18</v>
      </c>
    </row>
    <row r="201" spans="1:10" customHeight="0">
      <c r="A201" s="0">
        <f>HYPERLINK("https://dl.dropboxusercontent.com/scl/fi/vncxse6w0d09v31o8g1n3/127029-f.jpg?rlkey=dflmz56a3fstqcaraa39en7l6&amp;dl=0","Click to download Image")</f>
      </c>
      <c r="B201" s="0">
        <f>HYPERLINK("https://dl.dropboxusercontent.com/scl/fi/v935vcs3uyj1et9cl5amy/womens-hoodie-and-sweatshirt-size-chartsarya.jpg?rlkey=fmibo9lj1zyqp3pwk0sgevuch&amp;dl=0","Click to download SizeChart")</f>
      </c>
      <c r="C201" s="0" t="inlineStr">
        <is>
          <t>Arya Women's Hoodie</t>
        </is>
      </c>
      <c r="D201" s="0" t="inlineStr">
        <is>
          <t>'127029</t>
        </is>
      </c>
      <c r="E201" s="0" t="inlineStr">
        <is>
          <t>NDSU ARYA W GN:127029D-XL</t>
        </is>
      </c>
      <c r="F201" s="0" t="inlineStr">
        <is>
          <t>'813127029072</t>
        </is>
      </c>
      <c r="G201" s="0" t="inlineStr">
        <is>
          <t>WOMENS</t>
        </is>
      </c>
      <c r="H201" s="0" t="inlineStr">
        <is>
          <t>XL</t>
        </is>
      </c>
      <c r="I201" s="0">
        <v>64.99</v>
      </c>
      <c r="J201" s="0">
        <v>6</v>
      </c>
    </row>
    <row r="202" spans="1:10" customHeight="0">
      <c r="A202" s="0">
        <f>HYPERLINK("https://dl.dropboxusercontent.com/scl/fi/vncxse6w0d09v31o8g1n3/127029-f.jpg?rlkey=dflmz56a3fstqcaraa39en7l6&amp;dl=0","Click to download Image")</f>
      </c>
      <c r="B202" s="0">
        <f>HYPERLINK("https://dl.dropboxusercontent.com/scl/fi/v935vcs3uyj1et9cl5amy/womens-hoodie-and-sweatshirt-size-chartsarya.jpg?rlkey=fmibo9lj1zyqp3pwk0sgevuch&amp;dl=0","Click to download SizeChart")</f>
      </c>
      <c r="C202" s="0" t="inlineStr">
        <is>
          <t>Arya Women's Hoodie</t>
        </is>
      </c>
      <c r="D202" s="0" t="inlineStr">
        <is>
          <t>'127029</t>
        </is>
      </c>
      <c r="E202" s="0" t="inlineStr">
        <is>
          <t>NDSU ARYA W GN:127029E-2XL</t>
        </is>
      </c>
      <c r="F202" s="0" t="inlineStr">
        <is>
          <t>'813127029089</t>
        </is>
      </c>
      <c r="G202" s="0" t="inlineStr">
        <is>
          <t>WOMENS</t>
        </is>
      </c>
      <c r="H202" s="0" t="inlineStr">
        <is>
          <t>2XL</t>
        </is>
      </c>
      <c r="I202" s="0">
        <v>64.99</v>
      </c>
      <c r="J202" s="0">
        <v>5</v>
      </c>
    </row>
    <row r="203" spans="1:10" customHeight="0">
      <c r="A203" s="0">
        <f>HYPERLINK("https://dl.dropboxusercontent.com/scl/fi/vncxse6w0d09v31o8g1n3/127029-f.jpg?rlkey=dflmz56a3fstqcaraa39en7l6&amp;dl=0","Click to download Image")</f>
      </c>
      <c r="B203" s="0">
        <f>HYPERLINK("https://dl.dropboxusercontent.com/scl/fi/v935vcs3uyj1et9cl5amy/womens-hoodie-and-sweatshirt-size-chartsarya.jpg?rlkey=fmibo9lj1zyqp3pwk0sgevuch&amp;dl=0","Click to download SizeChart")</f>
      </c>
      <c r="C203" s="0" t="inlineStr">
        <is>
          <t>Arya Women's Hoodie</t>
        </is>
      </c>
      <c r="D203" s="0" t="inlineStr">
        <is>
          <t>'127029</t>
        </is>
      </c>
      <c r="E203" s="0" t="inlineStr">
        <is>
          <t>NDSU ARYA W GN:127029F-3XL</t>
        </is>
      </c>
      <c r="F203" s="0" t="inlineStr">
        <is>
          <t>'813127029096</t>
        </is>
      </c>
      <c r="G203" s="0" t="inlineStr">
        <is>
          <t>WOMENS</t>
        </is>
      </c>
      <c r="H203" s="0" t="inlineStr">
        <is>
          <t>3XL</t>
        </is>
      </c>
      <c r="I203" s="0">
        <v>64.99</v>
      </c>
      <c r="J203" s="0">
        <v>1</v>
      </c>
    </row>
    <row r="204" spans="1:10" customHeight="0">
      <c r="A204" s="0">
        <f>HYPERLINK("https://dl.dropboxusercontent.com/scl/fi/vncxse6w0d09v31o8g1n3/127029-f.jpg?rlkey=dflmz56a3fstqcaraa39en7l6&amp;dl=0","Click to download Image")</f>
      </c>
      <c r="B204" s="0">
        <f>HYPERLINK("https://dl.dropboxusercontent.com/scl/fi/v935vcs3uyj1et9cl5amy/womens-hoodie-and-sweatshirt-size-chartsarya.jpg?rlkey=fmibo9lj1zyqp3pwk0sgevuch&amp;dl=0","Click to download SizeChart")</f>
      </c>
      <c r="C204" s="0" t="inlineStr">
        <is>
          <t>Arya Women's Hoodie</t>
        </is>
      </c>
      <c r="D204" s="0" t="inlineStr">
        <is>
          <t>'127029</t>
        </is>
      </c>
      <c r="E204" s="0" t="inlineStr">
        <is>
          <t>NDSU ARYA W GN 12 PK:127029Z-12PK</t>
        </is>
      </c>
      <c r="F204" s="0" t="inlineStr">
        <is>
          <t>'813127029997</t>
        </is>
      </c>
      <c r="G204" s="0" t="inlineStr">
        <is>
          <t>WOMENS</t>
        </is>
      </c>
      <c r="H204" s="0" t="inlineStr">
        <is>
          <t>12 PACK</t>
        </is>
      </c>
      <c r="I204" s="0">
        <v>624</v>
      </c>
      <c r="J204" s="0">
        <v>3</v>
      </c>
    </row>
    <row r="205" spans="1:10" customHeight="0">
      <c r="A205" s="0">
        <f>HYPERLINK("https://dl.dropboxusercontent.com/scl/fi/o4vulgrf0u2zb8khhligf/130949-af.jpg?rlkey=4uo4mznq8fwp4fp3jngvinn3z&amp;dl=0","Click to download Image")</f>
      </c>
      <c r="C205" s="0" t="inlineStr">
        <is>
          <t>Chester Mens Cap</t>
        </is>
      </c>
      <c r="D205" s="0" t="inlineStr">
        <is>
          <t>'130949</t>
        </is>
      </c>
      <c r="E205" s="0" t="inlineStr">
        <is>
          <t>NDSU CHESTE A GN:130949</t>
        </is>
      </c>
      <c r="F205" s="0" t="inlineStr">
        <is>
          <t>'713130949001</t>
        </is>
      </c>
      <c r="G205" s="0" t="inlineStr">
        <is>
          <t>MENS</t>
        </is>
      </c>
      <c r="H205" s="0" t="inlineStr">
        <is>
          <t>STANDARD:58CM</t>
        </is>
      </c>
      <c r="I205" s="0">
        <v>24.99</v>
      </c>
      <c r="J205" s="0">
        <v>45</v>
      </c>
    </row>
    <row r="206" spans="1:10" customHeight="0">
      <c r="A206" s="0">
        <f>HYPERLINK("https://dl.dropboxusercontent.com/scl/fi/4d59dgob79p2ns5fbsbbq/130797-f.jpg?rlkey=q03kiu8jsmp8gcd267n4cesh6&amp;dl=0","Click to download Image")</f>
      </c>
      <c r="B206" s="0">
        <f>HYPERLINK("https://dl.dropboxusercontent.com/scl/fi/0f2ut8vtpft0251lv6d61/infant-2023standard-onesie-christer-emmeline.jpg?rlkey=ffy1efblofeoiana1xhh2y22k&amp;dl=0","Click to download SizeChart")</f>
      </c>
      <c r="C206" s="0" t="inlineStr">
        <is>
          <t>Christer Infant Bodysuit</t>
        </is>
      </c>
      <c r="D206" s="0" t="inlineStr">
        <is>
          <t>'130797</t>
        </is>
      </c>
      <c r="E206" s="0" t="inlineStr">
        <is>
          <t>NDSU CHRIST I BK:130797A-0-3M</t>
        </is>
      </c>
      <c r="F206" s="0" t="inlineStr">
        <is>
          <t>'813130797005</t>
        </is>
      </c>
      <c r="G206" s="0" t="inlineStr">
        <is>
          <t>INFANT</t>
        </is>
      </c>
      <c r="H206" s="0" t="inlineStr">
        <is>
          <t>0-3M</t>
        </is>
      </c>
      <c r="I206" s="0">
        <v>24.99</v>
      </c>
      <c r="J206" s="0">
        <v>10</v>
      </c>
    </row>
    <row r="207" spans="1:10" customHeight="0">
      <c r="A207" s="0">
        <f>HYPERLINK("https://dl.dropboxusercontent.com/scl/fi/4d59dgob79p2ns5fbsbbq/130797-f.jpg?rlkey=q03kiu8jsmp8gcd267n4cesh6&amp;dl=0","Click to download Image")</f>
      </c>
      <c r="B207" s="0">
        <f>HYPERLINK("https://dl.dropboxusercontent.com/scl/fi/0f2ut8vtpft0251lv6d61/infant-2023standard-onesie-christer-emmeline.jpg?rlkey=ffy1efblofeoiana1xhh2y22k&amp;dl=0","Click to download SizeChart")</f>
      </c>
      <c r="C207" s="0" t="inlineStr">
        <is>
          <t>Christer Infant Bodysuit</t>
        </is>
      </c>
      <c r="D207" s="0" t="inlineStr">
        <is>
          <t>'130797</t>
        </is>
      </c>
      <c r="E207" s="0" t="inlineStr">
        <is>
          <t>NDSU CHRIST I BK:130797B-3-6M</t>
        </is>
      </c>
      <c r="F207" s="0" t="inlineStr">
        <is>
          <t>'813130797012</t>
        </is>
      </c>
      <c r="G207" s="0" t="inlineStr">
        <is>
          <t>INFANT</t>
        </is>
      </c>
      <c r="H207" s="0" t="inlineStr">
        <is>
          <t>3-6M</t>
        </is>
      </c>
      <c r="I207" s="0">
        <v>24.99</v>
      </c>
      <c r="J207" s="0">
        <v>9</v>
      </c>
    </row>
    <row r="208" spans="1:10" customHeight="0">
      <c r="A208" s="0">
        <f>HYPERLINK("https://dl.dropboxusercontent.com/scl/fi/4d59dgob79p2ns5fbsbbq/130797-f.jpg?rlkey=q03kiu8jsmp8gcd267n4cesh6&amp;dl=0","Click to download Image")</f>
      </c>
      <c r="B208" s="0">
        <f>HYPERLINK("https://dl.dropboxusercontent.com/scl/fi/0f2ut8vtpft0251lv6d61/infant-2023standard-onesie-christer-emmeline.jpg?rlkey=ffy1efblofeoiana1xhh2y22k&amp;dl=0","Click to download SizeChart")</f>
      </c>
      <c r="C208" s="0" t="inlineStr">
        <is>
          <t>Christer Infant Bodysuit</t>
        </is>
      </c>
      <c r="D208" s="0" t="inlineStr">
        <is>
          <t>'130797</t>
        </is>
      </c>
      <c r="E208" s="0" t="inlineStr">
        <is>
          <t>NDSU CHRIST I BK:130797C-6-9M</t>
        </is>
      </c>
      <c r="F208" s="0" t="inlineStr">
        <is>
          <t>'813130797029</t>
        </is>
      </c>
      <c r="G208" s="0" t="inlineStr">
        <is>
          <t>INFANT</t>
        </is>
      </c>
      <c r="H208" s="0" t="inlineStr">
        <is>
          <t>6-9M</t>
        </is>
      </c>
      <c r="I208" s="0">
        <v>24.99</v>
      </c>
      <c r="J208" s="0">
        <v>9</v>
      </c>
    </row>
    <row r="209" spans="1:10" customHeight="0">
      <c r="A209" s="0">
        <f>HYPERLINK("https://dl.dropboxusercontent.com/scl/fi/4d59dgob79p2ns5fbsbbq/130797-f.jpg?rlkey=q03kiu8jsmp8gcd267n4cesh6&amp;dl=0","Click to download Image")</f>
      </c>
      <c r="B209" s="0">
        <f>HYPERLINK("https://dl.dropboxusercontent.com/scl/fi/0f2ut8vtpft0251lv6d61/infant-2023standard-onesie-christer-emmeline.jpg?rlkey=ffy1efblofeoiana1xhh2y22k&amp;dl=0","Click to download SizeChart")</f>
      </c>
      <c r="C209" s="0" t="inlineStr">
        <is>
          <t>Christer Infant Bodysuit</t>
        </is>
      </c>
      <c r="D209" s="0" t="inlineStr">
        <is>
          <t>'130797</t>
        </is>
      </c>
      <c r="E209" s="0" t="inlineStr">
        <is>
          <t>NDSU CHRIST I BK:130797F-12M</t>
        </is>
      </c>
      <c r="F209" s="0" t="inlineStr">
        <is>
          <t>'813130797036</t>
        </is>
      </c>
      <c r="G209" s="0" t="inlineStr">
        <is>
          <t>INFANT</t>
        </is>
      </c>
      <c r="H209" s="0" t="inlineStr">
        <is>
          <t>12M</t>
        </is>
      </c>
      <c r="I209" s="0">
        <v>24.99</v>
      </c>
      <c r="J209" s="0">
        <v>9</v>
      </c>
    </row>
    <row r="210" spans="1:10" customHeight="0">
      <c r="A210" s="0">
        <f>HYPERLINK("https://dl.dropboxusercontent.com/scl/fi/4d59dgob79p2ns5fbsbbq/130797-f.jpg?rlkey=q03kiu8jsmp8gcd267n4cesh6&amp;dl=0","Click to download Image")</f>
      </c>
      <c r="B210" s="0">
        <f>HYPERLINK("https://dl.dropboxusercontent.com/scl/fi/0f2ut8vtpft0251lv6d61/infant-2023standard-onesie-christer-emmeline.jpg?rlkey=ffy1efblofeoiana1xhh2y22k&amp;dl=0","Click to download SizeChart")</f>
      </c>
      <c r="C210" s="0" t="inlineStr">
        <is>
          <t>Christer Infant Bodysuit</t>
        </is>
      </c>
      <c r="D210" s="0" t="inlineStr">
        <is>
          <t>'130797</t>
        </is>
      </c>
      <c r="E210" s="0" t="inlineStr">
        <is>
          <t>NDSU CHRIST I BK 12PK:130797Z-12PK</t>
        </is>
      </c>
      <c r="F210" s="0" t="inlineStr">
        <is>
          <t>'813130797999</t>
        </is>
      </c>
      <c r="G210" s="0" t="inlineStr">
        <is>
          <t>INFANT</t>
        </is>
      </c>
      <c r="H210" s="0" t="inlineStr">
        <is>
          <t>12 PACK</t>
        </is>
      </c>
      <c r="I210" s="0">
        <v>240</v>
      </c>
      <c r="J210" s="0">
        <v>3</v>
      </c>
    </row>
    <row r="211" spans="1:10" customHeight="0">
      <c r="A211" s="0">
        <f>HYPERLINK("https://dl.dropboxusercontent.com/scl/fi/mmudopvnzs3z5q8e3rfmu/129860-ff.jpg?rlkey=8h14g50jtaylbl4t5leaxy4c3&amp;dl=0","Click to download Image")</f>
      </c>
      <c r="C211" s="0" t="inlineStr">
        <is>
          <t>Clara Women's Beanie</t>
        </is>
      </c>
      <c r="D211" s="0" t="inlineStr">
        <is>
          <t>'129860</t>
        </is>
      </c>
      <c r="E211" s="0" t="inlineStr">
        <is>
          <t>NDSU CLARA W GY:129860</t>
        </is>
      </c>
      <c r="F211" s="0" t="inlineStr">
        <is>
          <t>'713129860010</t>
        </is>
      </c>
      <c r="G211" s="0" t="inlineStr">
        <is>
          <t>WOMENS</t>
        </is>
      </c>
      <c r="I211" s="0">
        <v>24.99</v>
      </c>
      <c r="J211" s="0">
        <v>133</v>
      </c>
    </row>
    <row r="212" spans="1:10" customHeight="0">
      <c r="A212" s="0">
        <f>HYPERLINK("https://dl.dropboxusercontent.com/scl/fi/a6xi9asocnmmph92qm5y3/130975-af.jpg?rlkey=b7tdp9zcto0a5h9u797jd1uyt&amp;dl=0","Click to download Image")</f>
      </c>
      <c r="C212" s="0" t="inlineStr">
        <is>
          <t>Elodie Women's Cap</t>
        </is>
      </c>
      <c r="D212" s="0" t="inlineStr">
        <is>
          <t>'130975</t>
        </is>
      </c>
      <c r="E212" s="0" t="inlineStr">
        <is>
          <t>NDSU ELODIE A CO:130975</t>
        </is>
      </c>
      <c r="F212" s="0" t="inlineStr">
        <is>
          <t>'713130975017</t>
        </is>
      </c>
      <c r="G212" s="0" t="inlineStr">
        <is>
          <t>WOMENS</t>
        </is>
      </c>
      <c r="H212" s="0" t="inlineStr">
        <is>
          <t>WOMEN:56CM</t>
        </is>
      </c>
      <c r="I212" s="0">
        <v>24.99</v>
      </c>
      <c r="J212" s="0">
        <v>33</v>
      </c>
    </row>
    <row r="213" spans="1:10" customHeight="0">
      <c r="A213" s="0">
        <f>HYPERLINK("https://dl.dropboxusercontent.com/scl/fi/qk4e27fo0cutdwic3j4or/jethro-130408-f.jpg?rlkey=9a1un82nglmu90wcdejnuonhb&amp;dl=0","Click to download Image")</f>
      </c>
      <c r="C213" s="0" t="inlineStr">
        <is>
          <t>Jethro Men's T-shirt</t>
        </is>
      </c>
      <c r="D213" s="0" t="inlineStr">
        <is>
          <t>'130408</t>
        </is>
      </c>
      <c r="E213" s="0" t="inlineStr">
        <is>
          <t>NDSU JETHRO M DG:130408A-S</t>
        </is>
      </c>
      <c r="F213" s="0" t="inlineStr">
        <is>
          <t>'813130408048</t>
        </is>
      </c>
      <c r="G213" s="0" t="inlineStr">
        <is>
          <t>MENS</t>
        </is>
      </c>
      <c r="H213" s="0" t="inlineStr">
        <is>
          <t>S</t>
        </is>
      </c>
      <c r="I213" s="0">
        <v>29.99</v>
      </c>
      <c r="J213" s="0">
        <v>3</v>
      </c>
    </row>
    <row r="214" spans="1:10" customHeight="0">
      <c r="A214" s="0">
        <f>HYPERLINK("https://dl.dropboxusercontent.com/scl/fi/qk4e27fo0cutdwic3j4or/jethro-130408-f.jpg?rlkey=9a1un82nglmu90wcdejnuonhb&amp;dl=0","Click to download Image")</f>
      </c>
      <c r="C214" s="0" t="inlineStr">
        <is>
          <t>Jethro Men's T-shirt</t>
        </is>
      </c>
      <c r="D214" s="0" t="inlineStr">
        <is>
          <t>'130408</t>
        </is>
      </c>
      <c r="E214" s="0" t="inlineStr">
        <is>
          <t>NDSU JETHRO M DG:130408B-M</t>
        </is>
      </c>
      <c r="F214" s="0" t="inlineStr">
        <is>
          <t>'813130408055</t>
        </is>
      </c>
      <c r="G214" s="0" t="inlineStr">
        <is>
          <t>MENS</t>
        </is>
      </c>
      <c r="H214" s="0" t="inlineStr">
        <is>
          <t>M</t>
        </is>
      </c>
      <c r="I214" s="0">
        <v>29.99</v>
      </c>
      <c r="J214" s="0">
        <v>6</v>
      </c>
    </row>
    <row r="215" spans="1:10" customHeight="0">
      <c r="A215" s="0">
        <f>HYPERLINK("https://dl.dropboxusercontent.com/scl/fi/qk4e27fo0cutdwic3j4or/jethro-130408-f.jpg?rlkey=9a1un82nglmu90wcdejnuonhb&amp;dl=0","Click to download Image")</f>
      </c>
      <c r="C215" s="0" t="inlineStr">
        <is>
          <t>Jethro Men's T-shirt</t>
        </is>
      </c>
      <c r="D215" s="0" t="inlineStr">
        <is>
          <t>'130408</t>
        </is>
      </c>
      <c r="E215" s="0" t="inlineStr">
        <is>
          <t>NDSU JETHRO M DG:130408C-L</t>
        </is>
      </c>
      <c r="F215" s="0" t="inlineStr">
        <is>
          <t>'813130408062</t>
        </is>
      </c>
      <c r="G215" s="0" t="inlineStr">
        <is>
          <t>MENS</t>
        </is>
      </c>
      <c r="H215" s="0" t="inlineStr">
        <is>
          <t>L</t>
        </is>
      </c>
      <c r="I215" s="0">
        <v>29.99</v>
      </c>
      <c r="J215" s="0">
        <v>10</v>
      </c>
    </row>
    <row r="216" spans="1:10" customHeight="0">
      <c r="A216" s="0">
        <f>HYPERLINK("https://dl.dropboxusercontent.com/scl/fi/qk4e27fo0cutdwic3j4or/jethro-130408-f.jpg?rlkey=9a1un82nglmu90wcdejnuonhb&amp;dl=0","Click to download Image")</f>
      </c>
      <c r="C216" s="0" t="inlineStr">
        <is>
          <t>Jethro Men's T-shirt</t>
        </is>
      </c>
      <c r="D216" s="0" t="inlineStr">
        <is>
          <t>'130408</t>
        </is>
      </c>
      <c r="E216" s="0" t="inlineStr">
        <is>
          <t>NDSU JETHRO M DG:130408D-XL</t>
        </is>
      </c>
      <c r="F216" s="0" t="inlineStr">
        <is>
          <t>'813130408079</t>
        </is>
      </c>
      <c r="G216" s="0" t="inlineStr">
        <is>
          <t>MENS</t>
        </is>
      </c>
      <c r="H216" s="0" t="inlineStr">
        <is>
          <t>XL</t>
        </is>
      </c>
      <c r="I216" s="0">
        <v>29.99</v>
      </c>
      <c r="J216" s="0">
        <v>9</v>
      </c>
    </row>
    <row r="217" spans="1:10" customHeight="0">
      <c r="A217" s="0">
        <f>HYPERLINK("https://dl.dropboxusercontent.com/scl/fi/qk4e27fo0cutdwic3j4or/jethro-130408-f.jpg?rlkey=9a1un82nglmu90wcdejnuonhb&amp;dl=0","Click to download Image")</f>
      </c>
      <c r="C217" s="0" t="inlineStr">
        <is>
          <t>Jethro Men's T-shirt</t>
        </is>
      </c>
      <c r="D217" s="0" t="inlineStr">
        <is>
          <t>'130408</t>
        </is>
      </c>
      <c r="E217" s="0" t="inlineStr">
        <is>
          <t>NDSU JETHRO M DG:130408E-2XL</t>
        </is>
      </c>
      <c r="F217" s="0" t="inlineStr">
        <is>
          <t>'813130408086</t>
        </is>
      </c>
      <c r="G217" s="0" t="inlineStr">
        <is>
          <t>MENS</t>
        </is>
      </c>
      <c r="H217" s="0" t="inlineStr">
        <is>
          <t>2XL</t>
        </is>
      </c>
      <c r="I217" s="0">
        <v>29.99</v>
      </c>
      <c r="J217" s="0">
        <v>6</v>
      </c>
    </row>
    <row r="218" spans="1:10" customHeight="0">
      <c r="A218" s="0">
        <f>HYPERLINK("https://dl.dropboxusercontent.com/scl/fi/qk4e27fo0cutdwic3j4or/jethro-130408-f.jpg?rlkey=9a1un82nglmu90wcdejnuonhb&amp;dl=0","Click to download Image")</f>
      </c>
      <c r="C218" s="0" t="inlineStr">
        <is>
          <t>Jethro Men's T-shirt</t>
        </is>
      </c>
      <c r="D218" s="0" t="inlineStr">
        <is>
          <t>'130408</t>
        </is>
      </c>
      <c r="E218" s="0" t="inlineStr">
        <is>
          <t>NDSU JETHRO M DG:130408F-3XL</t>
        </is>
      </c>
      <c r="F218" s="0" t="inlineStr">
        <is>
          <t>'813130408093</t>
        </is>
      </c>
      <c r="G218" s="0" t="inlineStr">
        <is>
          <t>MENS</t>
        </is>
      </c>
      <c r="H218" s="0" t="inlineStr">
        <is>
          <t>3XL</t>
        </is>
      </c>
      <c r="I218" s="0">
        <v>29.99</v>
      </c>
      <c r="J218" s="0">
        <v>2</v>
      </c>
    </row>
    <row r="219" spans="1:10" customHeight="0">
      <c r="A219" s="0">
        <f>HYPERLINK("https://dl.dropboxusercontent.com/scl/fi/qk4e27fo0cutdwic3j4or/jethro-130408-f.jpg?rlkey=9a1un82nglmu90wcdejnuonhb&amp;dl=0","Click to download Image")</f>
      </c>
      <c r="C219" s="0" t="inlineStr">
        <is>
          <t>Jethro Men's T-shirt</t>
        </is>
      </c>
      <c r="D219" s="0" t="inlineStr">
        <is>
          <t>'130408</t>
        </is>
      </c>
      <c r="E219" s="0" t="inlineStr">
        <is>
          <t>NDSU JETHRO M DG 12PK:130408Z-12PK</t>
        </is>
      </c>
      <c r="F219" s="0" t="inlineStr">
        <is>
          <t>'813130408994</t>
        </is>
      </c>
      <c r="G219" s="0" t="inlineStr">
        <is>
          <t>MENS</t>
        </is>
      </c>
      <c r="H219" s="0" t="inlineStr">
        <is>
          <t>12 PACK</t>
        </is>
      </c>
      <c r="I219" s="0">
        <v>294</v>
      </c>
      <c r="J219" s="0">
        <v>2</v>
      </c>
    </row>
    <row r="220" spans="1:10" customHeight="0">
      <c r="A220" s="0">
        <f>HYPERLINK("https://dl.dropboxusercontent.com/scl/fi/unai6wcxz5a197ocunx2l/131214-f.jpg?rlkey=9qmylqnecitz50u52tjef3rmr&amp;dl=0","Click to download Image")</f>
      </c>
      <c r="C220" s="0" t="inlineStr">
        <is>
          <t>Jaxon Youth Long Sleeve</t>
        </is>
      </c>
      <c r="D220" s="0" t="inlineStr">
        <is>
          <t>'131214</t>
        </is>
      </c>
      <c r="E220" s="0" t="inlineStr">
        <is>
          <t>NDSU JAXON Y DG:131214B-YS</t>
        </is>
      </c>
      <c r="F220" s="0" t="inlineStr">
        <is>
          <t>'813131214013</t>
        </is>
      </c>
      <c r="G220" s="0" t="inlineStr">
        <is>
          <t>YOUTH</t>
        </is>
      </c>
      <c r="H220" s="0" t="inlineStr">
        <is>
          <t>YS</t>
        </is>
      </c>
      <c r="I220" s="0">
        <v>29.99</v>
      </c>
      <c r="J220" s="0">
        <v>10</v>
      </c>
    </row>
    <row r="221" spans="1:10" customHeight="0">
      <c r="A221" s="0">
        <f>HYPERLINK("https://dl.dropboxusercontent.com/scl/fi/unai6wcxz5a197ocunx2l/131214-f.jpg?rlkey=9qmylqnecitz50u52tjef3rmr&amp;dl=0","Click to download Image")</f>
      </c>
      <c r="C221" s="0" t="inlineStr">
        <is>
          <t>Jaxon Youth Long Sleeve</t>
        </is>
      </c>
      <c r="D221" s="0" t="inlineStr">
        <is>
          <t>'131214</t>
        </is>
      </c>
      <c r="E221" s="0" t="inlineStr">
        <is>
          <t>NDSU JAXON Y DG:131214C-YM</t>
        </is>
      </c>
      <c r="F221" s="0" t="inlineStr">
        <is>
          <t>'813131214020</t>
        </is>
      </c>
      <c r="G221" s="0" t="inlineStr">
        <is>
          <t>YOUTH</t>
        </is>
      </c>
      <c r="H221" s="0" t="inlineStr">
        <is>
          <t>YM</t>
        </is>
      </c>
      <c r="I221" s="0">
        <v>29.99</v>
      </c>
      <c r="J221" s="0">
        <v>6</v>
      </c>
    </row>
    <row r="222" spans="1:10" customHeight="0">
      <c r="A222" s="0">
        <f>HYPERLINK("https://dl.dropboxusercontent.com/scl/fi/unai6wcxz5a197ocunx2l/131214-f.jpg?rlkey=9qmylqnecitz50u52tjef3rmr&amp;dl=0","Click to download Image")</f>
      </c>
      <c r="C222" s="0" t="inlineStr">
        <is>
          <t>Jaxon Youth Long Sleeve</t>
        </is>
      </c>
      <c r="D222" s="0" t="inlineStr">
        <is>
          <t>'131214</t>
        </is>
      </c>
      <c r="E222" s="0" t="inlineStr">
        <is>
          <t>NDSU JAXON Y DG:131214D-YL</t>
        </is>
      </c>
      <c r="F222" s="0" t="inlineStr">
        <is>
          <t>'813131214037</t>
        </is>
      </c>
      <c r="G222" s="0" t="inlineStr">
        <is>
          <t>YOUTH</t>
        </is>
      </c>
      <c r="H222" s="0" t="inlineStr">
        <is>
          <t>YL</t>
        </is>
      </c>
      <c r="I222" s="0">
        <v>29.99</v>
      </c>
      <c r="J222" s="0">
        <v>9</v>
      </c>
    </row>
    <row r="223" spans="1:10" customHeight="0">
      <c r="A223" s="0">
        <f>HYPERLINK("https://dl.dropboxusercontent.com/scl/fi/unai6wcxz5a197ocunx2l/131214-f.jpg?rlkey=9qmylqnecitz50u52tjef3rmr&amp;dl=0","Click to download Image")</f>
      </c>
      <c r="C223" s="0" t="inlineStr">
        <is>
          <t>Jaxon Youth Long Sleeve</t>
        </is>
      </c>
      <c r="D223" s="0" t="inlineStr">
        <is>
          <t>'131214</t>
        </is>
      </c>
      <c r="E223" s="0" t="inlineStr">
        <is>
          <t>NDSU JAXON Y DG:131214E-YXL</t>
        </is>
      </c>
      <c r="F223" s="0" t="inlineStr">
        <is>
          <t>'813131214044</t>
        </is>
      </c>
      <c r="G223" s="0" t="inlineStr">
        <is>
          <t>YOUTH</t>
        </is>
      </c>
      <c r="H223" s="0" t="inlineStr">
        <is>
          <t>YXL</t>
        </is>
      </c>
      <c r="I223" s="0">
        <v>29.99</v>
      </c>
      <c r="J223" s="0">
        <v>6</v>
      </c>
    </row>
    <row r="224" spans="1:10" customHeight="0">
      <c r="A224" s="0">
        <f>HYPERLINK("https://dl.dropboxusercontent.com/scl/fi/unai6wcxz5a197ocunx2l/131214-f.jpg?rlkey=9qmylqnecitz50u52tjef3rmr&amp;dl=0","Click to download Image")</f>
      </c>
      <c r="C224" s="0" t="inlineStr">
        <is>
          <t>Jaxon Youth Long Sleeve</t>
        </is>
      </c>
      <c r="D224" s="0" t="inlineStr">
        <is>
          <t>'131214</t>
        </is>
      </c>
      <c r="E224" s="0" t="inlineStr">
        <is>
          <t>NDSU JAXON Y DG 12PK:131214Z-12PK</t>
        </is>
      </c>
      <c r="F224" s="0" t="inlineStr">
        <is>
          <t>'813131214990</t>
        </is>
      </c>
      <c r="G224" s="0" t="inlineStr">
        <is>
          <t>YOUTH</t>
        </is>
      </c>
      <c r="H224" s="0" t="inlineStr">
        <is>
          <t>12 PACK</t>
        </is>
      </c>
      <c r="I224" s="0">
        <v>288</v>
      </c>
      <c r="J224" s="0">
        <v>2</v>
      </c>
    </row>
    <row r="225" spans="1:10" customHeight="0">
      <c r="A225" s="0">
        <f>HYPERLINK("https://dl.dropboxusercontent.com/scl/fi/4uzx5pe55r4im0l53x4lq/129040-f.jpg?rlkey=gi42mnkejjs7vt7w91gimbzha&amp;dl=0","Click to download Image")</f>
      </c>
      <c r="B225" s="0">
        <f>HYPERLINK("https://dl.dropboxusercontent.com/scl/fi/9r7rnmncpo3f4msmwvhq6/mens-bottoms-size-chartsmaker.jpg?rlkey=mu4buurzy2p4q47tf9ag24r7n&amp;dl=0","Click to download SizeChart")</f>
      </c>
      <c r="C225" s="0" t="inlineStr">
        <is>
          <t>Maker Men's Joggers</t>
        </is>
      </c>
      <c r="D225" s="0" t="inlineStr">
        <is>
          <t>'129040</t>
        </is>
      </c>
      <c r="E225" s="0" t="inlineStr">
        <is>
          <t>NDSU MAKER M BK:129040A-S</t>
        </is>
      </c>
      <c r="F225" s="0" t="inlineStr">
        <is>
          <t>'813129040013</t>
        </is>
      </c>
      <c r="G225" s="0" t="inlineStr">
        <is>
          <t>MENS</t>
        </is>
      </c>
      <c r="H225" s="0" t="inlineStr">
        <is>
          <t>S</t>
        </is>
      </c>
      <c r="I225" s="0">
        <v>39.99</v>
      </c>
      <c r="J225" s="0">
        <v>6</v>
      </c>
    </row>
    <row r="226" spans="1:10" customHeight="0">
      <c r="A226" s="0">
        <f>HYPERLINK("https://dl.dropboxusercontent.com/scl/fi/4uzx5pe55r4im0l53x4lq/129040-f.jpg?rlkey=gi42mnkejjs7vt7w91gimbzha&amp;dl=0","Click to download Image")</f>
      </c>
      <c r="B226" s="0">
        <f>HYPERLINK("https://dl.dropboxusercontent.com/scl/fi/9r7rnmncpo3f4msmwvhq6/mens-bottoms-size-chartsmaker.jpg?rlkey=mu4buurzy2p4q47tf9ag24r7n&amp;dl=0","Click to download SizeChart")</f>
      </c>
      <c r="C226" s="0" t="inlineStr">
        <is>
          <t>Maker Men's Joggers</t>
        </is>
      </c>
      <c r="D226" s="0" t="inlineStr">
        <is>
          <t>'129040</t>
        </is>
      </c>
      <c r="E226" s="0" t="inlineStr">
        <is>
          <t>NDSU MAKER M BK:129040B-M</t>
        </is>
      </c>
      <c r="F226" s="0" t="inlineStr">
        <is>
          <t>'813129040020</t>
        </is>
      </c>
      <c r="G226" s="0" t="inlineStr">
        <is>
          <t>MENS</t>
        </is>
      </c>
      <c r="H226" s="0" t="inlineStr">
        <is>
          <t>M</t>
        </is>
      </c>
      <c r="I226" s="0">
        <v>39.99</v>
      </c>
      <c r="J226" s="0">
        <v>8</v>
      </c>
    </row>
    <row r="227" spans="1:10" customHeight="0">
      <c r="A227" s="0">
        <f>HYPERLINK("https://dl.dropboxusercontent.com/scl/fi/4uzx5pe55r4im0l53x4lq/129040-f.jpg?rlkey=gi42mnkejjs7vt7w91gimbzha&amp;dl=0","Click to download Image")</f>
      </c>
      <c r="B227" s="0">
        <f>HYPERLINK("https://dl.dropboxusercontent.com/scl/fi/9r7rnmncpo3f4msmwvhq6/mens-bottoms-size-chartsmaker.jpg?rlkey=mu4buurzy2p4q47tf9ag24r7n&amp;dl=0","Click to download SizeChart")</f>
      </c>
      <c r="C227" s="0" t="inlineStr">
        <is>
          <t>Maker Men's Joggers</t>
        </is>
      </c>
      <c r="D227" s="0" t="inlineStr">
        <is>
          <t>'129040</t>
        </is>
      </c>
      <c r="E227" s="0" t="inlineStr">
        <is>
          <t>NDSU MAKER M BK:129040C-L</t>
        </is>
      </c>
      <c r="F227" s="0" t="inlineStr">
        <is>
          <t>'813129040037</t>
        </is>
      </c>
      <c r="G227" s="0" t="inlineStr">
        <is>
          <t>MENS</t>
        </is>
      </c>
      <c r="H227" s="0" t="inlineStr">
        <is>
          <t>L</t>
        </is>
      </c>
      <c r="I227" s="0">
        <v>39.99</v>
      </c>
      <c r="J227" s="0">
        <v>10</v>
      </c>
    </row>
    <row r="228" spans="1:10" customHeight="0">
      <c r="A228" s="0">
        <f>HYPERLINK("https://dl.dropboxusercontent.com/scl/fi/4uzx5pe55r4im0l53x4lq/129040-f.jpg?rlkey=gi42mnkejjs7vt7w91gimbzha&amp;dl=0","Click to download Image")</f>
      </c>
      <c r="B228" s="0">
        <f>HYPERLINK("https://dl.dropboxusercontent.com/scl/fi/9r7rnmncpo3f4msmwvhq6/mens-bottoms-size-chartsmaker.jpg?rlkey=mu4buurzy2p4q47tf9ag24r7n&amp;dl=0","Click to download SizeChart")</f>
      </c>
      <c r="C228" s="0" t="inlineStr">
        <is>
          <t>Maker Men's Joggers</t>
        </is>
      </c>
      <c r="D228" s="0" t="inlineStr">
        <is>
          <t>'129040</t>
        </is>
      </c>
      <c r="E228" s="0" t="inlineStr">
        <is>
          <t>NDSU MAKER M BK:129040D-XL</t>
        </is>
      </c>
      <c r="F228" s="0" t="inlineStr">
        <is>
          <t>'813129040044</t>
        </is>
      </c>
      <c r="G228" s="0" t="inlineStr">
        <is>
          <t>MENS</t>
        </is>
      </c>
      <c r="H228" s="0" t="inlineStr">
        <is>
          <t>XL</t>
        </is>
      </c>
      <c r="I228" s="0">
        <v>39.99</v>
      </c>
      <c r="J228" s="0">
        <v>8</v>
      </c>
    </row>
    <row r="229" spans="1:10" customHeight="0">
      <c r="A229" s="0">
        <f>HYPERLINK("https://dl.dropboxusercontent.com/scl/fi/4uzx5pe55r4im0l53x4lq/129040-f.jpg?rlkey=gi42mnkejjs7vt7w91gimbzha&amp;dl=0","Click to download Image")</f>
      </c>
      <c r="B229" s="0">
        <f>HYPERLINK("https://dl.dropboxusercontent.com/scl/fi/9r7rnmncpo3f4msmwvhq6/mens-bottoms-size-chartsmaker.jpg?rlkey=mu4buurzy2p4q47tf9ag24r7n&amp;dl=0","Click to download SizeChart")</f>
      </c>
      <c r="C229" s="0" t="inlineStr">
        <is>
          <t>Maker Men's Joggers</t>
        </is>
      </c>
      <c r="D229" s="0" t="inlineStr">
        <is>
          <t>'129040</t>
        </is>
      </c>
      <c r="E229" s="0" t="inlineStr">
        <is>
          <t>NDSU MAKER M BK:129040E-2XL</t>
        </is>
      </c>
      <c r="F229" s="0" t="inlineStr">
        <is>
          <t>'813129040051</t>
        </is>
      </c>
      <c r="G229" s="0" t="inlineStr">
        <is>
          <t>MENS</t>
        </is>
      </c>
      <c r="H229" s="0" t="inlineStr">
        <is>
          <t>2XL</t>
        </is>
      </c>
      <c r="I229" s="0">
        <v>41.99</v>
      </c>
      <c r="J229" s="0">
        <v>5</v>
      </c>
    </row>
    <row r="230" spans="1:10" customHeight="0">
      <c r="A230" s="0">
        <f>HYPERLINK("https://dl.dropboxusercontent.com/scl/fi/4uzx5pe55r4im0l53x4lq/129040-f.jpg?rlkey=gi42mnkejjs7vt7w91gimbzha&amp;dl=0","Click to download Image")</f>
      </c>
      <c r="B230" s="0">
        <f>HYPERLINK("https://dl.dropboxusercontent.com/scl/fi/9r7rnmncpo3f4msmwvhq6/mens-bottoms-size-chartsmaker.jpg?rlkey=mu4buurzy2p4q47tf9ag24r7n&amp;dl=0","Click to download SizeChart")</f>
      </c>
      <c r="C230" s="0" t="inlineStr">
        <is>
          <t>Maker Men's Joggers</t>
        </is>
      </c>
      <c r="D230" s="0" t="inlineStr">
        <is>
          <t>'129040</t>
        </is>
      </c>
      <c r="E230" s="0" t="inlineStr">
        <is>
          <t>NDSU MAKER M BK:129040F-3XL</t>
        </is>
      </c>
      <c r="F230" s="0" t="inlineStr">
        <is>
          <t>'813129040068</t>
        </is>
      </c>
      <c r="G230" s="0" t="inlineStr">
        <is>
          <t>MENS</t>
        </is>
      </c>
      <c r="H230" s="0" t="inlineStr">
        <is>
          <t>3XL</t>
        </is>
      </c>
      <c r="I230" s="0">
        <v>41.99</v>
      </c>
      <c r="J230" s="0">
        <v>4</v>
      </c>
    </row>
    <row r="231" spans="1:10" customHeight="0">
      <c r="A231" s="0">
        <f>HYPERLINK("https://dl.dropboxusercontent.com/scl/fi/4uzx5pe55r4im0l53x4lq/129040-f.jpg?rlkey=gi42mnkejjs7vt7w91gimbzha&amp;dl=0","Click to download Image")</f>
      </c>
      <c r="B231" s="0">
        <f>HYPERLINK("https://dl.dropboxusercontent.com/scl/fi/9r7rnmncpo3f4msmwvhq6/mens-bottoms-size-chartsmaker.jpg?rlkey=mu4buurzy2p4q47tf9ag24r7n&amp;dl=0","Click to download SizeChart")</f>
      </c>
      <c r="C231" s="0" t="inlineStr">
        <is>
          <t>Maker Men's Joggers</t>
        </is>
      </c>
      <c r="D231" s="0" t="inlineStr">
        <is>
          <t>'129040</t>
        </is>
      </c>
      <c r="E231" s="0" t="inlineStr">
        <is>
          <t>NDSU MAKER M BK 12 PK:129040Z-12PK</t>
        </is>
      </c>
      <c r="F231" s="0" t="inlineStr">
        <is>
          <t>'813129040990</t>
        </is>
      </c>
      <c r="G231" s="0" t="inlineStr">
        <is>
          <t>MENS</t>
        </is>
      </c>
      <c r="H231" s="0" t="inlineStr">
        <is>
          <t>12 PACK</t>
        </is>
      </c>
      <c r="I231" s="0">
        <v>390</v>
      </c>
      <c r="J231" s="0">
        <v>2</v>
      </c>
    </row>
    <row r="232" spans="1:10" customHeight="0">
      <c r="A232" s="0">
        <f>HYPERLINK("https://dl.dropboxusercontent.com/scl/fi/49mybo3u85njcy98wc5xt/maritna-131047-f.jpg?rlkey=khi97wxngm62vd12dhsi8b9ea&amp;dl=0","Click to download Image")</f>
      </c>
      <c r="C232" s="0" t="inlineStr">
        <is>
          <t>Martina Women's Beanie</t>
        </is>
      </c>
      <c r="D232" s="0" t="inlineStr">
        <is>
          <t>'131047</t>
        </is>
      </c>
      <c r="E232" s="0" t="inlineStr">
        <is>
          <t>NDSU MARTIN W GN:131047</t>
        </is>
      </c>
      <c r="F232" s="0" t="inlineStr">
        <is>
          <t>'713131047010</t>
        </is>
      </c>
      <c r="G232" s="0" t="inlineStr">
        <is>
          <t>WOMENS</t>
        </is>
      </c>
      <c r="H232" s="0" t="inlineStr">
        <is>
          <t>WOMENS</t>
        </is>
      </c>
      <c r="I232" s="0">
        <v>29.99</v>
      </c>
      <c r="J232" s="0">
        <v>125</v>
      </c>
    </row>
    <row r="233" spans="1:10" customHeight="0">
      <c r="A233" s="0">
        <f>HYPERLINK("https://dl.dropboxusercontent.com/scl/fi/b3it6zsme2vmdyhxby631/130909-f.jpg?rlkey=wou9pequiztni52814uhybmcg&amp;dl=0","Click to download Image")</f>
      </c>
      <c r="C233" s="0" t="inlineStr">
        <is>
          <t>Nevada Infant Bodysuit</t>
        </is>
      </c>
      <c r="D233" s="0" t="inlineStr">
        <is>
          <t>'130909</t>
        </is>
      </c>
      <c r="E233" s="0" t="inlineStr">
        <is>
          <t>NDSU NEVADA I DG:130909A-0-3M</t>
        </is>
      </c>
      <c r="F233" s="0" t="inlineStr">
        <is>
          <t>'813130909002</t>
        </is>
      </c>
      <c r="G233" s="0" t="inlineStr">
        <is>
          <t>INFANT</t>
        </is>
      </c>
      <c r="H233" s="0" t="inlineStr">
        <is>
          <t>0-3M</t>
        </is>
      </c>
      <c r="I233" s="0">
        <v>34.99</v>
      </c>
      <c r="J233" s="0">
        <v>3</v>
      </c>
    </row>
    <row r="234" spans="1:10" customHeight="0">
      <c r="A234" s="0">
        <f>HYPERLINK("https://dl.dropboxusercontent.com/scl/fi/b3it6zsme2vmdyhxby631/130909-f.jpg?rlkey=wou9pequiztni52814uhybmcg&amp;dl=0","Click to download Image")</f>
      </c>
      <c r="C234" s="0" t="inlineStr">
        <is>
          <t>Nevada Infant Bodysuit</t>
        </is>
      </c>
      <c r="D234" s="0" t="inlineStr">
        <is>
          <t>'130909</t>
        </is>
      </c>
      <c r="E234" s="0" t="inlineStr">
        <is>
          <t>NDSU NEVADA I DG:130909B-3-6M</t>
        </is>
      </c>
      <c r="F234" s="0" t="inlineStr">
        <is>
          <t>'813130909019</t>
        </is>
      </c>
      <c r="G234" s="0" t="inlineStr">
        <is>
          <t>INFANT</t>
        </is>
      </c>
      <c r="H234" s="0" t="inlineStr">
        <is>
          <t>3-6M</t>
        </is>
      </c>
      <c r="I234" s="0">
        <v>34.99</v>
      </c>
      <c r="J234" s="0">
        <v>3</v>
      </c>
    </row>
    <row r="235" spans="1:10" customHeight="0">
      <c r="A235" s="0">
        <f>HYPERLINK("https://dl.dropboxusercontent.com/scl/fi/b3it6zsme2vmdyhxby631/130909-f.jpg?rlkey=wou9pequiztni52814uhybmcg&amp;dl=0","Click to download Image")</f>
      </c>
      <c r="C235" s="0" t="inlineStr">
        <is>
          <t>Nevada Infant Bodysuit</t>
        </is>
      </c>
      <c r="D235" s="0" t="inlineStr">
        <is>
          <t>'130909</t>
        </is>
      </c>
      <c r="E235" s="0" t="inlineStr">
        <is>
          <t>NDSU NEVADA I DG:130909C-6-9M</t>
        </is>
      </c>
      <c r="F235" s="0" t="inlineStr">
        <is>
          <t>'813130909026</t>
        </is>
      </c>
      <c r="G235" s="0" t="inlineStr">
        <is>
          <t>INFANT</t>
        </is>
      </c>
      <c r="H235" s="0" t="inlineStr">
        <is>
          <t>6-9M</t>
        </is>
      </c>
      <c r="I235" s="0">
        <v>34.99</v>
      </c>
      <c r="J235" s="0">
        <v>4</v>
      </c>
    </row>
    <row r="236" spans="1:10" customHeight="0">
      <c r="A236" s="0">
        <f>HYPERLINK("https://dl.dropboxusercontent.com/scl/fi/b3it6zsme2vmdyhxby631/130909-f.jpg?rlkey=wou9pequiztni52814uhybmcg&amp;dl=0","Click to download Image")</f>
      </c>
      <c r="C236" s="0" t="inlineStr">
        <is>
          <t>Nevada Infant Bodysuit</t>
        </is>
      </c>
      <c r="D236" s="0" t="inlineStr">
        <is>
          <t>'130909</t>
        </is>
      </c>
      <c r="E236" s="0" t="inlineStr">
        <is>
          <t>NDSU NEVADA I DG:130909F-12M</t>
        </is>
      </c>
      <c r="F236" s="0" t="inlineStr">
        <is>
          <t>'813130909033</t>
        </is>
      </c>
      <c r="G236" s="0" t="inlineStr">
        <is>
          <t>INFANT</t>
        </is>
      </c>
      <c r="H236" s="0" t="inlineStr">
        <is>
          <t>12M</t>
        </is>
      </c>
      <c r="I236" s="0">
        <v>34.99</v>
      </c>
      <c r="J236" s="0">
        <v>3</v>
      </c>
    </row>
    <row r="237" spans="1:10" customHeight="0">
      <c r="A237" s="0">
        <f>HYPERLINK("https://dl.dropboxusercontent.com/scl/fi/b3it6zsme2vmdyhxby631/130909-f.jpg?rlkey=wou9pequiztni52814uhybmcg&amp;dl=0","Click to download Image")</f>
      </c>
      <c r="C237" s="0" t="inlineStr">
        <is>
          <t>Nevada Infant Bodysuit</t>
        </is>
      </c>
      <c r="D237" s="0" t="inlineStr">
        <is>
          <t>'130909</t>
        </is>
      </c>
      <c r="E237" s="0" t="inlineStr">
        <is>
          <t>NDSU NEVADA I DG 12PK:130909Z-12PK</t>
        </is>
      </c>
      <c r="F237" s="0" t="inlineStr">
        <is>
          <t>'813130909996</t>
        </is>
      </c>
      <c r="G237" s="0" t="inlineStr">
        <is>
          <t>INFANT</t>
        </is>
      </c>
      <c r="H237" s="0" t="inlineStr">
        <is>
          <t>12 PACK</t>
        </is>
      </c>
      <c r="I237" s="0">
        <v>336</v>
      </c>
      <c r="J237" s="0">
        <v>1</v>
      </c>
    </row>
    <row r="238" spans="1:10" customHeight="0">
      <c r="A238" s="0">
        <f>HYPERLINK("https://dl.dropboxusercontent.com/scl/fi/6xsos6z4h9bfa8pweoo5z/131119-af.jpg?rlkey=6q7x1ccz4bmqjzp3tzv862zx8&amp;dl=0","Click to download Image")</f>
      </c>
      <c r="C238" s="0" t="inlineStr">
        <is>
          <t>Nevaeh Youth Cap</t>
        </is>
      </c>
      <c r="D238" s="0" t="inlineStr">
        <is>
          <t>'131119</t>
        </is>
      </c>
      <c r="E238" s="0" t="inlineStr">
        <is>
          <t>NDSU NEVAEH Y BK:131119</t>
        </is>
      </c>
      <c r="F238" s="0" t="inlineStr">
        <is>
          <t>'713131119038</t>
        </is>
      </c>
      <c r="G238" s="0" t="inlineStr">
        <is>
          <t>YOUTH</t>
        </is>
      </c>
      <c r="H238" s="0" t="inlineStr">
        <is>
          <t>STANDARD:55CM</t>
        </is>
      </c>
      <c r="I238" s="0">
        <v>24.99</v>
      </c>
      <c r="J238" s="0">
        <v>36</v>
      </c>
    </row>
    <row r="239" spans="1:10" customHeight="0">
      <c r="A239" s="0">
        <f>HYPERLINK("https://dl.dropboxusercontent.com/scl/fi/q3t2b2ynrj1j7ukc152g3/131119-af.jpg?rlkey=nofpptmynzkozijp489woo9ve&amp;dl=0","Click to download Image")</f>
      </c>
      <c r="C239" s="0" t="inlineStr">
        <is>
          <t>Nevaeh Toddler Cap</t>
        </is>
      </c>
      <c r="D239" s="0" t="inlineStr">
        <is>
          <t>'131276</t>
        </is>
      </c>
      <c r="E239" s="0" t="inlineStr">
        <is>
          <t>NDSU NEVAEH T BK:131276</t>
        </is>
      </c>
      <c r="F239" s="0" t="inlineStr">
        <is>
          <t>'713131276045</t>
        </is>
      </c>
      <c r="G239" s="0" t="inlineStr">
        <is>
          <t>TODDLER</t>
        </is>
      </c>
      <c r="H239" s="0" t="inlineStr">
        <is>
          <t>STANDARD:53CM</t>
        </is>
      </c>
      <c r="I239" s="0">
        <v>24.99</v>
      </c>
      <c r="J239" s="0">
        <v>36</v>
      </c>
    </row>
    <row r="240" spans="1:10" customHeight="0">
      <c r="A240" s="0">
        <f>HYPERLINK("https://dl.dropboxusercontent.com/scl/fi/urxicrwqxzxezlugkvonf/130636-f.jpg?rlkey=yp6t8kysmwjwupi1l9nqkyy02&amp;dl=0","Click to download Image")</f>
      </c>
      <c r="B240" s="0">
        <f>HYPERLINK("https://dl.dropboxusercontent.com/scl/fi/28vj5bj9mw2j441c3um4h/womens-t-shirt-size-chartsoakley.jpg?rlkey=qp8s20ytzil203hmmbxga6arq&amp;dl=0","Click to download SizeChart")</f>
      </c>
      <c r="C240" s="0" t="inlineStr">
        <is>
          <t>Oakley Womens Long Sleeve</t>
        </is>
      </c>
      <c r="D240" s="0" t="inlineStr">
        <is>
          <t>'130636</t>
        </is>
      </c>
      <c r="E240" s="0" t="inlineStr">
        <is>
          <t>NDSU OAKLEY W BK:130636A-S</t>
        </is>
      </c>
      <c r="F240" s="0" t="inlineStr">
        <is>
          <t>'813130636045</t>
        </is>
      </c>
      <c r="G240" s="0" t="inlineStr">
        <is>
          <t>WOMENS</t>
        </is>
      </c>
      <c r="H240" s="0" t="inlineStr">
        <is>
          <t>S</t>
        </is>
      </c>
      <c r="I240" s="0">
        <v>39.99</v>
      </c>
      <c r="J240" s="0">
        <v>5</v>
      </c>
    </row>
    <row r="241" spans="1:10" customHeight="0">
      <c r="A241" s="0">
        <f>HYPERLINK("https://dl.dropboxusercontent.com/scl/fi/urxicrwqxzxezlugkvonf/130636-f.jpg?rlkey=yp6t8kysmwjwupi1l9nqkyy02&amp;dl=0","Click to download Image")</f>
      </c>
      <c r="B241" s="0">
        <f>HYPERLINK("https://dl.dropboxusercontent.com/scl/fi/28vj5bj9mw2j441c3um4h/womens-t-shirt-size-chartsoakley.jpg?rlkey=qp8s20ytzil203hmmbxga6arq&amp;dl=0","Click to download SizeChart")</f>
      </c>
      <c r="C241" s="0" t="inlineStr">
        <is>
          <t>Oakley Womens Long Sleeve</t>
        </is>
      </c>
      <c r="D241" s="0" t="inlineStr">
        <is>
          <t>'130636</t>
        </is>
      </c>
      <c r="E241" s="0" t="inlineStr">
        <is>
          <t>NDSU OAKLEY W BK:130636B-M</t>
        </is>
      </c>
      <c r="F241" s="0" t="inlineStr">
        <is>
          <t>'813130636052</t>
        </is>
      </c>
      <c r="G241" s="0" t="inlineStr">
        <is>
          <t>WOMENS</t>
        </is>
      </c>
      <c r="H241" s="0" t="inlineStr">
        <is>
          <t>M</t>
        </is>
      </c>
      <c r="I241" s="0">
        <v>39.99</v>
      </c>
      <c r="J241" s="0">
        <v>7</v>
      </c>
    </row>
    <row r="242" spans="1:10" customHeight="0">
      <c r="A242" s="0">
        <f>HYPERLINK("https://dl.dropboxusercontent.com/scl/fi/urxicrwqxzxezlugkvonf/130636-f.jpg?rlkey=yp6t8kysmwjwupi1l9nqkyy02&amp;dl=0","Click to download Image")</f>
      </c>
      <c r="B242" s="0">
        <f>HYPERLINK("https://dl.dropboxusercontent.com/scl/fi/28vj5bj9mw2j441c3um4h/womens-t-shirt-size-chartsoakley.jpg?rlkey=qp8s20ytzil203hmmbxga6arq&amp;dl=0","Click to download SizeChart")</f>
      </c>
      <c r="C242" s="0" t="inlineStr">
        <is>
          <t>Oakley Womens Long Sleeve</t>
        </is>
      </c>
      <c r="D242" s="0" t="inlineStr">
        <is>
          <t>'130636</t>
        </is>
      </c>
      <c r="E242" s="0" t="inlineStr">
        <is>
          <t>NDSU OAKLEY W BK:130636C-L</t>
        </is>
      </c>
      <c r="F242" s="0" t="inlineStr">
        <is>
          <t>'813130636069</t>
        </is>
      </c>
      <c r="G242" s="0" t="inlineStr">
        <is>
          <t>WOMENS</t>
        </is>
      </c>
      <c r="H242" s="0" t="inlineStr">
        <is>
          <t>L</t>
        </is>
      </c>
      <c r="I242" s="0">
        <v>39.99</v>
      </c>
      <c r="J242" s="0">
        <v>8</v>
      </c>
    </row>
    <row r="243" spans="1:10" customHeight="0">
      <c r="A243" s="0">
        <f>HYPERLINK("https://dl.dropboxusercontent.com/scl/fi/urxicrwqxzxezlugkvonf/130636-f.jpg?rlkey=yp6t8kysmwjwupi1l9nqkyy02&amp;dl=0","Click to download Image")</f>
      </c>
      <c r="B243" s="0">
        <f>HYPERLINK("https://dl.dropboxusercontent.com/scl/fi/28vj5bj9mw2j441c3um4h/womens-t-shirt-size-chartsoakley.jpg?rlkey=qp8s20ytzil203hmmbxga6arq&amp;dl=0","Click to download SizeChart")</f>
      </c>
      <c r="C243" s="0" t="inlineStr">
        <is>
          <t>Oakley Womens Long Sleeve</t>
        </is>
      </c>
      <c r="D243" s="0" t="inlineStr">
        <is>
          <t>'130636</t>
        </is>
      </c>
      <c r="E243" s="0" t="inlineStr">
        <is>
          <t>NDSU OAKLEY W BK:130636D-XL</t>
        </is>
      </c>
      <c r="F243" s="0" t="inlineStr">
        <is>
          <t>'813130636076</t>
        </is>
      </c>
      <c r="G243" s="0" t="inlineStr">
        <is>
          <t>WOMENS</t>
        </is>
      </c>
      <c r="H243" s="0" t="inlineStr">
        <is>
          <t>XL</t>
        </is>
      </c>
      <c r="I243" s="0">
        <v>39.99</v>
      </c>
      <c r="J243" s="0">
        <v>3</v>
      </c>
    </row>
    <row r="244" spans="1:10" customHeight="0">
      <c r="A244" s="0">
        <f>HYPERLINK("https://dl.dropboxusercontent.com/scl/fi/urxicrwqxzxezlugkvonf/130636-f.jpg?rlkey=yp6t8kysmwjwupi1l9nqkyy02&amp;dl=0","Click to download Image")</f>
      </c>
      <c r="B244" s="0">
        <f>HYPERLINK("https://dl.dropboxusercontent.com/scl/fi/28vj5bj9mw2j441c3um4h/womens-t-shirt-size-chartsoakley.jpg?rlkey=qp8s20ytzil203hmmbxga6arq&amp;dl=0","Click to download SizeChart")</f>
      </c>
      <c r="C244" s="0" t="inlineStr">
        <is>
          <t>Oakley Womens Long Sleeve</t>
        </is>
      </c>
      <c r="D244" s="0" t="inlineStr">
        <is>
          <t>'130636</t>
        </is>
      </c>
      <c r="E244" s="0" t="inlineStr">
        <is>
          <t>NDSU OAKLEY W BK:130636E-2XL</t>
        </is>
      </c>
      <c r="F244" s="0" t="inlineStr">
        <is>
          <t>'813130636083</t>
        </is>
      </c>
      <c r="G244" s="0" t="inlineStr">
        <is>
          <t>WOMENS</t>
        </is>
      </c>
      <c r="H244" s="0" t="inlineStr">
        <is>
          <t>2XL</t>
        </is>
      </c>
      <c r="I244" s="0">
        <v>39.99</v>
      </c>
      <c r="J244" s="0">
        <v>3</v>
      </c>
    </row>
    <row r="245" spans="1:10" customHeight="0">
      <c r="A245" s="0">
        <f>HYPERLINK("https://dl.dropboxusercontent.com/scl/fi/urxicrwqxzxezlugkvonf/130636-f.jpg?rlkey=yp6t8kysmwjwupi1l9nqkyy02&amp;dl=0","Click to download Image")</f>
      </c>
      <c r="B245" s="0">
        <f>HYPERLINK("https://dl.dropboxusercontent.com/scl/fi/28vj5bj9mw2j441c3um4h/womens-t-shirt-size-chartsoakley.jpg?rlkey=qp8s20ytzil203hmmbxga6arq&amp;dl=0","Click to download SizeChart")</f>
      </c>
      <c r="C245" s="0" t="inlineStr">
        <is>
          <t>Oakley Womens Long Sleeve</t>
        </is>
      </c>
      <c r="D245" s="0" t="inlineStr">
        <is>
          <t>'130636</t>
        </is>
      </c>
      <c r="E245" s="0" t="inlineStr">
        <is>
          <t>NDSU OAKLEY W BK:130636F-3XL</t>
        </is>
      </c>
      <c r="F245" s="0" t="inlineStr">
        <is>
          <t>'813130636090</t>
        </is>
      </c>
      <c r="G245" s="0" t="inlineStr">
        <is>
          <t>WOMENS</t>
        </is>
      </c>
      <c r="H245" s="0" t="inlineStr">
        <is>
          <t>3XL</t>
        </is>
      </c>
      <c r="I245" s="0">
        <v>39.99</v>
      </c>
      <c r="J245" s="0">
        <v>1</v>
      </c>
    </row>
    <row r="246" spans="1:10" customHeight="0">
      <c r="A246" s="0">
        <f>HYPERLINK("https://dl.dropboxusercontent.com/scl/fi/urxicrwqxzxezlugkvonf/130636-f.jpg?rlkey=yp6t8kysmwjwupi1l9nqkyy02&amp;dl=0","Click to download Image")</f>
      </c>
      <c r="B246" s="0">
        <f>HYPERLINK("https://dl.dropboxusercontent.com/scl/fi/28vj5bj9mw2j441c3um4h/womens-t-shirt-size-chartsoakley.jpg?rlkey=qp8s20ytzil203hmmbxga6arq&amp;dl=0","Click to download SizeChart")</f>
      </c>
      <c r="C246" s="0" t="inlineStr">
        <is>
          <t>Oakley Womens Long Sleeve</t>
        </is>
      </c>
      <c r="D246" s="0" t="inlineStr">
        <is>
          <t>'130636</t>
        </is>
      </c>
      <c r="E246" s="0" t="inlineStr">
        <is>
          <t>NDSU OAKLEY W BK 12PK:130636Z-12PK</t>
        </is>
      </c>
      <c r="F246" s="0" t="inlineStr">
        <is>
          <t>'813130636991</t>
        </is>
      </c>
      <c r="G246" s="0" t="inlineStr">
        <is>
          <t>WOMENS</t>
        </is>
      </c>
      <c r="H246" s="0" t="inlineStr">
        <is>
          <t>12 PACK</t>
        </is>
      </c>
      <c r="I246" s="0">
        <v>384</v>
      </c>
      <c r="J246" s="0">
        <v>1</v>
      </c>
    </row>
    <row r="247" spans="1:10" customHeight="0">
      <c r="A247" s="0">
        <f>HYPERLINK("https://dl.dropboxusercontent.com/scl/fi/o9rtz0cybp9fhncseag4s/130736-f.jpg?rlkey=e1hmh7a660yud09kx5hvklwax&amp;dl=0","Click to download Image")</f>
      </c>
      <c r="B247" s="0">
        <f>HYPERLINK("https://dl.dropboxusercontent.com/scl/fi/19hqdxjzmk3dzhbhi798q/womens-hoodie-and-sweatshirt-size-chartsliv-zip.jpg?rlkey=5flklt02qijjyn3esxsw7kpng&amp;dl=0","Click to download SizeChart")</f>
      </c>
      <c r="C247" s="0" t="inlineStr">
        <is>
          <t>Liv Women's Full Zip</t>
        </is>
      </c>
      <c r="D247" s="0" t="inlineStr">
        <is>
          <t>'130736</t>
        </is>
      </c>
      <c r="E247" s="0" t="inlineStr">
        <is>
          <t>NDSU LIV W CO:130736A-S</t>
        </is>
      </c>
      <c r="F247" s="0" t="inlineStr">
        <is>
          <t>'813130736042</t>
        </is>
      </c>
      <c r="G247" s="0" t="inlineStr">
        <is>
          <t>WOMENS</t>
        </is>
      </c>
      <c r="H247" s="0" t="inlineStr">
        <is>
          <t>S</t>
        </is>
      </c>
      <c r="I247" s="0">
        <v>59.99</v>
      </c>
      <c r="J247" s="0">
        <v>5</v>
      </c>
    </row>
    <row r="248" spans="1:10" customHeight="0">
      <c r="A248" s="0">
        <f>HYPERLINK("https://dl.dropboxusercontent.com/scl/fi/o9rtz0cybp9fhncseag4s/130736-f.jpg?rlkey=e1hmh7a660yud09kx5hvklwax&amp;dl=0","Click to download Image")</f>
      </c>
      <c r="B248" s="0">
        <f>HYPERLINK("https://dl.dropboxusercontent.com/scl/fi/19hqdxjzmk3dzhbhi798q/womens-hoodie-and-sweatshirt-size-chartsliv-zip.jpg?rlkey=5flklt02qijjyn3esxsw7kpng&amp;dl=0","Click to download SizeChart")</f>
      </c>
      <c r="C248" s="0" t="inlineStr">
        <is>
          <t>Liv Women's Full Zip</t>
        </is>
      </c>
      <c r="D248" s="0" t="inlineStr">
        <is>
          <t>'130736</t>
        </is>
      </c>
      <c r="E248" s="0" t="inlineStr">
        <is>
          <t>NDSU LIV W CO:130736B-M</t>
        </is>
      </c>
      <c r="F248" s="0" t="inlineStr">
        <is>
          <t>'813130736059</t>
        </is>
      </c>
      <c r="G248" s="0" t="inlineStr">
        <is>
          <t>WOMENS</t>
        </is>
      </c>
      <c r="H248" s="0" t="inlineStr">
        <is>
          <t>M</t>
        </is>
      </c>
      <c r="I248" s="0">
        <v>59.99</v>
      </c>
      <c r="J248" s="0">
        <v>12</v>
      </c>
    </row>
    <row r="249" spans="1:10" customHeight="0">
      <c r="A249" s="0">
        <f>HYPERLINK("https://dl.dropboxusercontent.com/scl/fi/o9rtz0cybp9fhncseag4s/130736-f.jpg?rlkey=e1hmh7a660yud09kx5hvklwax&amp;dl=0","Click to download Image")</f>
      </c>
      <c r="B249" s="0">
        <f>HYPERLINK("https://dl.dropboxusercontent.com/scl/fi/19hqdxjzmk3dzhbhi798q/womens-hoodie-and-sweatshirt-size-chartsliv-zip.jpg?rlkey=5flklt02qijjyn3esxsw7kpng&amp;dl=0","Click to download SizeChart")</f>
      </c>
      <c r="C249" s="0" t="inlineStr">
        <is>
          <t>Liv Women's Full Zip</t>
        </is>
      </c>
      <c r="D249" s="0" t="inlineStr">
        <is>
          <t>'130736</t>
        </is>
      </c>
      <c r="E249" s="0" t="inlineStr">
        <is>
          <t>NDSU LIV W CO:130736C-L</t>
        </is>
      </c>
      <c r="F249" s="0" t="inlineStr">
        <is>
          <t>'813130736066</t>
        </is>
      </c>
      <c r="G249" s="0" t="inlineStr">
        <is>
          <t>WOMENS</t>
        </is>
      </c>
      <c r="H249" s="0" t="inlineStr">
        <is>
          <t>L</t>
        </is>
      </c>
      <c r="I249" s="0">
        <v>59.99</v>
      </c>
      <c r="J249" s="0">
        <v>12</v>
      </c>
    </row>
    <row r="250" spans="1:10" customHeight="0">
      <c r="A250" s="0">
        <f>HYPERLINK("https://dl.dropboxusercontent.com/scl/fi/o9rtz0cybp9fhncseag4s/130736-f.jpg?rlkey=e1hmh7a660yud09kx5hvklwax&amp;dl=0","Click to download Image")</f>
      </c>
      <c r="B250" s="0">
        <f>HYPERLINK("https://dl.dropboxusercontent.com/scl/fi/19hqdxjzmk3dzhbhi798q/womens-hoodie-and-sweatshirt-size-chartsliv-zip.jpg?rlkey=5flklt02qijjyn3esxsw7kpng&amp;dl=0","Click to download SizeChart")</f>
      </c>
      <c r="C250" s="0" t="inlineStr">
        <is>
          <t>Liv Women's Full Zip</t>
        </is>
      </c>
      <c r="D250" s="0" t="inlineStr">
        <is>
          <t>'130736</t>
        </is>
      </c>
      <c r="E250" s="0" t="inlineStr">
        <is>
          <t>NDSU LIV W CO:130736D-XL</t>
        </is>
      </c>
      <c r="F250" s="0" t="inlineStr">
        <is>
          <t>'813130736073</t>
        </is>
      </c>
      <c r="G250" s="0" t="inlineStr">
        <is>
          <t>WOMENS</t>
        </is>
      </c>
      <c r="H250" s="0" t="inlineStr">
        <is>
          <t>XL</t>
        </is>
      </c>
      <c r="I250" s="0">
        <v>59.99</v>
      </c>
      <c r="J250" s="0">
        <v>6</v>
      </c>
    </row>
    <row r="251" spans="1:10" customHeight="0">
      <c r="A251" s="0">
        <f>HYPERLINK("https://dl.dropboxusercontent.com/scl/fi/o9rtz0cybp9fhncseag4s/130736-f.jpg?rlkey=e1hmh7a660yud09kx5hvklwax&amp;dl=0","Click to download Image")</f>
      </c>
      <c r="B251" s="0">
        <f>HYPERLINK("https://dl.dropboxusercontent.com/scl/fi/19hqdxjzmk3dzhbhi798q/womens-hoodie-and-sweatshirt-size-chartsliv-zip.jpg?rlkey=5flklt02qijjyn3esxsw7kpng&amp;dl=0","Click to download SizeChart")</f>
      </c>
      <c r="C251" s="0" t="inlineStr">
        <is>
          <t>Liv Women's Full Zip</t>
        </is>
      </c>
      <c r="D251" s="0" t="inlineStr">
        <is>
          <t>'130736</t>
        </is>
      </c>
      <c r="E251" s="0" t="inlineStr">
        <is>
          <t>NDSU LIV W CO:130736E-2XL</t>
        </is>
      </c>
      <c r="F251" s="0" t="inlineStr">
        <is>
          <t>'813130736080</t>
        </is>
      </c>
      <c r="G251" s="0" t="inlineStr">
        <is>
          <t>WOMENS</t>
        </is>
      </c>
      <c r="H251" s="0" t="inlineStr">
        <is>
          <t>2XL</t>
        </is>
      </c>
      <c r="I251" s="0">
        <v>59.99</v>
      </c>
      <c r="J251" s="0">
        <v>4</v>
      </c>
    </row>
    <row r="252" spans="1:10" customHeight="0">
      <c r="A252" s="0">
        <f>HYPERLINK("https://dl.dropboxusercontent.com/scl/fi/o9rtz0cybp9fhncseag4s/130736-f.jpg?rlkey=e1hmh7a660yud09kx5hvklwax&amp;dl=0","Click to download Image")</f>
      </c>
      <c r="B252" s="0">
        <f>HYPERLINK("https://dl.dropboxusercontent.com/scl/fi/19hqdxjzmk3dzhbhi798q/womens-hoodie-and-sweatshirt-size-chartsliv-zip.jpg?rlkey=5flklt02qijjyn3esxsw7kpng&amp;dl=0","Click to download SizeChart")</f>
      </c>
      <c r="C252" s="0" t="inlineStr">
        <is>
          <t>Liv Women's Full Zip</t>
        </is>
      </c>
      <c r="D252" s="0" t="inlineStr">
        <is>
          <t>'130736</t>
        </is>
      </c>
      <c r="E252" s="0" t="inlineStr">
        <is>
          <t>NDSU LIV W CO:130736F-3XL</t>
        </is>
      </c>
      <c r="F252" s="0" t="inlineStr">
        <is>
          <t>'813130736097</t>
        </is>
      </c>
      <c r="G252" s="0" t="inlineStr">
        <is>
          <t>WOMENS</t>
        </is>
      </c>
      <c r="H252" s="0" t="inlineStr">
        <is>
          <t>3XL</t>
        </is>
      </c>
      <c r="I252" s="0">
        <v>59.99</v>
      </c>
      <c r="J252" s="0">
        <v>1</v>
      </c>
    </row>
    <row r="253" spans="1:10" customHeight="0">
      <c r="A253" s="0">
        <f>HYPERLINK("https://dl.dropboxusercontent.com/scl/fi/o9rtz0cybp9fhncseag4s/130736-f.jpg?rlkey=e1hmh7a660yud09kx5hvklwax&amp;dl=0","Click to download Image")</f>
      </c>
      <c r="B253" s="0">
        <f>HYPERLINK("https://dl.dropboxusercontent.com/scl/fi/19hqdxjzmk3dzhbhi798q/womens-hoodie-and-sweatshirt-size-chartsliv-zip.jpg?rlkey=5flklt02qijjyn3esxsw7kpng&amp;dl=0","Click to download SizeChart")</f>
      </c>
      <c r="C253" s="0" t="inlineStr">
        <is>
          <t>Liv Women's Full Zip</t>
        </is>
      </c>
      <c r="D253" s="0" t="inlineStr">
        <is>
          <t>'130736</t>
        </is>
      </c>
      <c r="E253" s="0" t="inlineStr">
        <is>
          <t>NDSU LIV W CO 12PK:130736Z-12PK</t>
        </is>
      </c>
      <c r="F253" s="0" t="inlineStr">
        <is>
          <t>'813130736998</t>
        </is>
      </c>
      <c r="G253" s="0" t="inlineStr">
        <is>
          <t>WOMENS</t>
        </is>
      </c>
      <c r="H253" s="0" t="inlineStr">
        <is>
          <t>12 PACK</t>
        </is>
      </c>
      <c r="I253" s="0">
        <v>576</v>
      </c>
      <c r="J253" s="0">
        <v>2</v>
      </c>
    </row>
    <row r="254" spans="1:10" customHeight="0">
      <c r="A254" s="0">
        <f>HYPERLINK("https://dl.dropboxusercontent.com/scl/fi/isca769pt4jpesw0nq3l8/lena-131011-af.jpg?rlkey=o2y3u3917x2rbcosmwrb9np6q&amp;dl=0","Click to download Image")</f>
      </c>
      <c r="C254" s="0" t="inlineStr">
        <is>
          <t>Lena Women's Cap</t>
        </is>
      </c>
      <c r="D254" s="0" t="inlineStr">
        <is>
          <t>'131010</t>
        </is>
      </c>
      <c r="E254" s="0" t="inlineStr">
        <is>
          <t>NDSU LENA A CO:131010</t>
        </is>
      </c>
      <c r="F254" s="0" t="inlineStr">
        <is>
          <t>'713131010014</t>
        </is>
      </c>
      <c r="G254" s="0" t="inlineStr">
        <is>
          <t>WOMENS</t>
        </is>
      </c>
      <c r="H254" s="0" t="inlineStr">
        <is>
          <t>WOMEN:56CM</t>
        </is>
      </c>
      <c r="I254" s="0">
        <v>24.99</v>
      </c>
      <c r="J254" s="0">
        <v>17</v>
      </c>
    </row>
    <row r="255" spans="1:10" customHeight="0">
      <c r="A255" s="0">
        <f>HYPERLINK("https://dl.dropboxusercontent.com/scl/fi/fyklma7w84xe18i3vhtda/130968-af.jpg?rlkey=vsfjd40172igxx6ln12r48i7b&amp;dl=0","Click to download Image")</f>
      </c>
      <c r="C255" s="0" t="inlineStr">
        <is>
          <t>Layla Womens Cap</t>
        </is>
      </c>
      <c r="D255" s="0" t="inlineStr">
        <is>
          <t>'130968</t>
        </is>
      </c>
      <c r="E255" s="0" t="inlineStr">
        <is>
          <t>NDSU LAYLA A GN:130968</t>
        </is>
      </c>
      <c r="F255" s="0" t="inlineStr">
        <is>
          <t>'713130968019</t>
        </is>
      </c>
      <c r="G255" s="0" t="inlineStr">
        <is>
          <t>WOMENS</t>
        </is>
      </c>
      <c r="H255" s="0" t="inlineStr">
        <is>
          <t>WOMENS</t>
        </is>
      </c>
      <c r="I255" s="0">
        <v>24.99</v>
      </c>
      <c r="J255" s="0">
        <v>42</v>
      </c>
    </row>
    <row r="256" spans="1:10" customHeight="0">
      <c r="A256" s="0">
        <f>HYPERLINK("https://dl.dropboxusercontent.com/scl/fi/ata2ksnmbb2dghiw981s7/130749-f.jpg?rlkey=mlvkpezisssd3b7vp6nrmrz5d&amp;dl=0","Click to download Image")</f>
      </c>
      <c r="B256" s="0">
        <f>HYPERLINK("https://dl.dropboxusercontent.com/scl/fi/bjtsi7cfi45oy3xx2z427/womens-hoodie-and-sweatshirt-size-chartsrevel.jpg?rlkey=p7ghgry5zxk8cm6myh0n7mk10&amp;dl=0","Click to download SizeChart")</f>
      </c>
      <c r="C256" s="0" t="inlineStr">
        <is>
          <t>Revel Women's Hoodie</t>
        </is>
      </c>
      <c r="D256" s="0" t="inlineStr">
        <is>
          <t>'130749</t>
        </is>
      </c>
      <c r="E256" s="0" t="inlineStr">
        <is>
          <t>NDSU REVEL W LG:130749A-S</t>
        </is>
      </c>
      <c r="F256" s="0" t="inlineStr">
        <is>
          <t>'813130749042</t>
        </is>
      </c>
      <c r="G256" s="0" t="inlineStr">
        <is>
          <t>WOMENS</t>
        </is>
      </c>
      <c r="H256" s="0" t="inlineStr">
        <is>
          <t>S</t>
        </is>
      </c>
      <c r="I256" s="0">
        <v>59.99</v>
      </c>
      <c r="J256" s="0">
        <v>4</v>
      </c>
    </row>
    <row r="257" spans="1:10" customHeight="0">
      <c r="A257" s="0">
        <f>HYPERLINK("https://dl.dropboxusercontent.com/scl/fi/ata2ksnmbb2dghiw981s7/130749-f.jpg?rlkey=mlvkpezisssd3b7vp6nrmrz5d&amp;dl=0","Click to download Image")</f>
      </c>
      <c r="B257" s="0">
        <f>HYPERLINK("https://dl.dropboxusercontent.com/scl/fi/bjtsi7cfi45oy3xx2z427/womens-hoodie-and-sweatshirt-size-chartsrevel.jpg?rlkey=p7ghgry5zxk8cm6myh0n7mk10&amp;dl=0","Click to download SizeChart")</f>
      </c>
      <c r="C257" s="0" t="inlineStr">
        <is>
          <t>Revel Women's Hoodie</t>
        </is>
      </c>
      <c r="D257" s="0" t="inlineStr">
        <is>
          <t>'130749</t>
        </is>
      </c>
      <c r="E257" s="0" t="inlineStr">
        <is>
          <t>NDSU REVEL W LG:130749B-M</t>
        </is>
      </c>
      <c r="F257" s="0" t="inlineStr">
        <is>
          <t>'813130749059</t>
        </is>
      </c>
      <c r="G257" s="0" t="inlineStr">
        <is>
          <t>WOMENS</t>
        </is>
      </c>
      <c r="H257" s="0" t="inlineStr">
        <is>
          <t>M</t>
        </is>
      </c>
      <c r="I257" s="0">
        <v>59.99</v>
      </c>
      <c r="J257" s="0">
        <v>8</v>
      </c>
    </row>
    <row r="258" spans="1:10" customHeight="0">
      <c r="A258" s="0">
        <f>HYPERLINK("https://dl.dropboxusercontent.com/scl/fi/ata2ksnmbb2dghiw981s7/130749-f.jpg?rlkey=mlvkpezisssd3b7vp6nrmrz5d&amp;dl=0","Click to download Image")</f>
      </c>
      <c r="B258" s="0">
        <f>HYPERLINK("https://dl.dropboxusercontent.com/scl/fi/bjtsi7cfi45oy3xx2z427/womens-hoodie-and-sweatshirt-size-chartsrevel.jpg?rlkey=p7ghgry5zxk8cm6myh0n7mk10&amp;dl=0","Click to download SizeChart")</f>
      </c>
      <c r="C258" s="0" t="inlineStr">
        <is>
          <t>Revel Women's Hoodie</t>
        </is>
      </c>
      <c r="D258" s="0" t="inlineStr">
        <is>
          <t>'130749</t>
        </is>
      </c>
      <c r="E258" s="0" t="inlineStr">
        <is>
          <t>NDSU REVEL W LG:130749C-L</t>
        </is>
      </c>
      <c r="F258" s="0" t="inlineStr">
        <is>
          <t>'813130749066</t>
        </is>
      </c>
      <c r="G258" s="0" t="inlineStr">
        <is>
          <t>WOMENS</t>
        </is>
      </c>
      <c r="H258" s="0" t="inlineStr">
        <is>
          <t>L</t>
        </is>
      </c>
      <c r="I258" s="0">
        <v>59.99</v>
      </c>
      <c r="J258" s="0">
        <v>8</v>
      </c>
    </row>
    <row r="259" spans="1:10" customHeight="0">
      <c r="A259" s="0">
        <f>HYPERLINK("https://dl.dropboxusercontent.com/scl/fi/ata2ksnmbb2dghiw981s7/130749-f.jpg?rlkey=mlvkpezisssd3b7vp6nrmrz5d&amp;dl=0","Click to download Image")</f>
      </c>
      <c r="B259" s="0">
        <f>HYPERLINK("https://dl.dropboxusercontent.com/scl/fi/bjtsi7cfi45oy3xx2z427/womens-hoodie-and-sweatshirt-size-chartsrevel.jpg?rlkey=p7ghgry5zxk8cm6myh0n7mk10&amp;dl=0","Click to download SizeChart")</f>
      </c>
      <c r="C259" s="0" t="inlineStr">
        <is>
          <t>Revel Women's Hoodie</t>
        </is>
      </c>
      <c r="D259" s="0" t="inlineStr">
        <is>
          <t>'130749</t>
        </is>
      </c>
      <c r="E259" s="0" t="inlineStr">
        <is>
          <t>NDSU REVEL W LG:130749D-XL</t>
        </is>
      </c>
      <c r="F259" s="0" t="inlineStr">
        <is>
          <t>'813130749073</t>
        </is>
      </c>
      <c r="G259" s="0" t="inlineStr">
        <is>
          <t>WOMENS</t>
        </is>
      </c>
      <c r="H259" s="0" t="inlineStr">
        <is>
          <t>XL</t>
        </is>
      </c>
      <c r="I259" s="0">
        <v>59.99</v>
      </c>
      <c r="J259" s="0">
        <v>4</v>
      </c>
    </row>
    <row r="260" spans="1:10" customHeight="0">
      <c r="A260" s="0">
        <f>HYPERLINK("https://dl.dropboxusercontent.com/scl/fi/ata2ksnmbb2dghiw981s7/130749-f.jpg?rlkey=mlvkpezisssd3b7vp6nrmrz5d&amp;dl=0","Click to download Image")</f>
      </c>
      <c r="B260" s="0">
        <f>HYPERLINK("https://dl.dropboxusercontent.com/scl/fi/bjtsi7cfi45oy3xx2z427/womens-hoodie-and-sweatshirt-size-chartsrevel.jpg?rlkey=p7ghgry5zxk8cm6myh0n7mk10&amp;dl=0","Click to download SizeChart")</f>
      </c>
      <c r="C260" s="0" t="inlineStr">
        <is>
          <t>Revel Women's Hoodie</t>
        </is>
      </c>
      <c r="D260" s="0" t="inlineStr">
        <is>
          <t>'130749</t>
        </is>
      </c>
      <c r="E260" s="0" t="inlineStr">
        <is>
          <t>NDSU REVEL W LG:130749E-2XL</t>
        </is>
      </c>
      <c r="F260" s="0" t="inlineStr">
        <is>
          <t>'813130749080</t>
        </is>
      </c>
      <c r="G260" s="0" t="inlineStr">
        <is>
          <t>WOMENS</t>
        </is>
      </c>
      <c r="H260" s="0" t="inlineStr">
        <is>
          <t>2XL</t>
        </is>
      </c>
      <c r="I260" s="0">
        <v>59.99</v>
      </c>
      <c r="J260" s="0">
        <v>0</v>
      </c>
    </row>
    <row r="261" spans="1:10" customHeight="0">
      <c r="A261" s="0">
        <f>HYPERLINK("https://dl.dropboxusercontent.com/scl/fi/ata2ksnmbb2dghiw981s7/130749-f.jpg?rlkey=mlvkpezisssd3b7vp6nrmrz5d&amp;dl=0","Click to download Image")</f>
      </c>
      <c r="B261" s="0">
        <f>HYPERLINK("https://dl.dropboxusercontent.com/scl/fi/bjtsi7cfi45oy3xx2z427/womens-hoodie-and-sweatshirt-size-chartsrevel.jpg?rlkey=p7ghgry5zxk8cm6myh0n7mk10&amp;dl=0","Click to download SizeChart")</f>
      </c>
      <c r="C261" s="0" t="inlineStr">
        <is>
          <t>Revel Women's Hoodie</t>
        </is>
      </c>
      <c r="D261" s="0" t="inlineStr">
        <is>
          <t>'130749</t>
        </is>
      </c>
      <c r="E261" s="0" t="inlineStr">
        <is>
          <t>NDSU REVEL W LG:130749F-3XL</t>
        </is>
      </c>
      <c r="F261" s="0" t="inlineStr">
        <is>
          <t>'813130749097</t>
        </is>
      </c>
      <c r="G261" s="0" t="inlineStr">
        <is>
          <t>WOMENS</t>
        </is>
      </c>
      <c r="H261" s="0" t="inlineStr">
        <is>
          <t>3XL</t>
        </is>
      </c>
      <c r="I261" s="0">
        <v>59.99</v>
      </c>
      <c r="J261" s="0">
        <v>0</v>
      </c>
    </row>
    <row r="262" spans="1:10" customHeight="0">
      <c r="A262" s="0">
        <f>HYPERLINK("https://dl.dropboxusercontent.com/scl/fi/ata2ksnmbb2dghiw981s7/130749-f.jpg?rlkey=mlvkpezisssd3b7vp6nrmrz5d&amp;dl=0","Click to download Image")</f>
      </c>
      <c r="B262" s="0">
        <f>HYPERLINK("https://dl.dropboxusercontent.com/scl/fi/bjtsi7cfi45oy3xx2z427/womens-hoodie-and-sweatshirt-size-chartsrevel.jpg?rlkey=p7ghgry5zxk8cm6myh0n7mk10&amp;dl=0","Click to download SizeChart")</f>
      </c>
      <c r="C262" s="0" t="inlineStr">
        <is>
          <t>Revel Women's Hoodie</t>
        </is>
      </c>
      <c r="D262" s="0" t="inlineStr">
        <is>
          <t>'130749</t>
        </is>
      </c>
      <c r="E262" s="0" t="inlineStr">
        <is>
          <t>NDSU REVEL W LG 12PK:130749Z-12PK</t>
        </is>
      </c>
      <c r="F262" s="0" t="inlineStr">
        <is>
          <t>'813130749998</t>
        </is>
      </c>
      <c r="G262" s="0" t="inlineStr">
        <is>
          <t>WOMENS</t>
        </is>
      </c>
      <c r="H262" s="0" t="inlineStr">
        <is>
          <t>12 PACK</t>
        </is>
      </c>
      <c r="I262" s="0">
        <v>576</v>
      </c>
      <c r="J262" s="0">
        <v>0</v>
      </c>
    </row>
    <row r="263" spans="1:10" customHeight="0">
      <c r="A263" s="0">
        <f>HYPERLINK("https://dl.dropboxusercontent.com/scl/fi/7f80x0m280wrfczvp2mxa/130995-af.jpg?rlkey=ejcc220kktutebpauj819idgg&amp;dl=0","Click to download Image")</f>
      </c>
      <c r="C263" s="0" t="inlineStr">
        <is>
          <t>Rosalind Women's Cap</t>
        </is>
      </c>
      <c r="D263" s="0" t="inlineStr">
        <is>
          <t>'130995</t>
        </is>
      </c>
      <c r="E263" s="0" t="inlineStr">
        <is>
          <t>NDSU ROSALI A GN:130995</t>
        </is>
      </c>
      <c r="F263" s="0" t="inlineStr">
        <is>
          <t>'713130995015</t>
        </is>
      </c>
      <c r="G263" s="0" t="inlineStr">
        <is>
          <t>WOMENS</t>
        </is>
      </c>
      <c r="H263" s="0" t="inlineStr">
        <is>
          <t>WOMEN:56CM</t>
        </is>
      </c>
      <c r="I263" s="0">
        <v>24</v>
      </c>
      <c r="J263" s="0">
        <v>29</v>
      </c>
    </row>
    <row r="264" spans="1:10" customHeight="0">
      <c r="A264" s="0">
        <f>HYPERLINK("https://dl.dropboxusercontent.com/scl/fi/8v48724odo0epxujz82n9/wister-130917-f.jpg?rlkey=beb9q2bu6vijqf8ja4gi72baa&amp;dl=0","Click to download Image")</f>
      </c>
      <c r="C264" s="0" t="inlineStr">
        <is>
          <t>Wister Infant Bodysuit</t>
        </is>
      </c>
      <c r="D264" s="0" t="inlineStr">
        <is>
          <t>'130917</t>
        </is>
      </c>
      <c r="E264" s="0" t="inlineStr">
        <is>
          <t>NDSU WISTER I GN:130917A-0-3M</t>
        </is>
      </c>
      <c r="F264" s="0" t="inlineStr">
        <is>
          <t>'813130917007</t>
        </is>
      </c>
      <c r="G264" s="0" t="inlineStr">
        <is>
          <t>INFANT</t>
        </is>
      </c>
      <c r="H264" s="0" t="inlineStr">
        <is>
          <t>0-3M</t>
        </is>
      </c>
      <c r="I264" s="0">
        <v>34.99</v>
      </c>
      <c r="J264" s="0">
        <v>7</v>
      </c>
    </row>
    <row r="265" spans="1:10" customHeight="0">
      <c r="A265" s="0">
        <f>HYPERLINK("https://dl.dropboxusercontent.com/scl/fi/8v48724odo0epxujz82n9/wister-130917-f.jpg?rlkey=beb9q2bu6vijqf8ja4gi72baa&amp;dl=0","Click to download Image")</f>
      </c>
      <c r="C265" s="0" t="inlineStr">
        <is>
          <t>Wister Infant Bodysuit</t>
        </is>
      </c>
      <c r="D265" s="0" t="inlineStr">
        <is>
          <t>'130917</t>
        </is>
      </c>
      <c r="E265" s="0" t="inlineStr">
        <is>
          <t>NDSU WISTER I GN:130917B-3-6M</t>
        </is>
      </c>
      <c r="F265" s="0" t="inlineStr">
        <is>
          <t>'813130917014</t>
        </is>
      </c>
      <c r="G265" s="0" t="inlineStr">
        <is>
          <t>INFANT</t>
        </is>
      </c>
      <c r="H265" s="0" t="inlineStr">
        <is>
          <t>3-6M</t>
        </is>
      </c>
      <c r="I265" s="0">
        <v>34.99</v>
      </c>
      <c r="J265" s="0">
        <v>6</v>
      </c>
    </row>
    <row r="266" spans="1:10" customHeight="0">
      <c r="A266" s="0">
        <f>HYPERLINK("https://dl.dropboxusercontent.com/scl/fi/8v48724odo0epxujz82n9/wister-130917-f.jpg?rlkey=beb9q2bu6vijqf8ja4gi72baa&amp;dl=0","Click to download Image")</f>
      </c>
      <c r="C266" s="0" t="inlineStr">
        <is>
          <t>Wister Infant Bodysuit</t>
        </is>
      </c>
      <c r="D266" s="0" t="inlineStr">
        <is>
          <t>'130917</t>
        </is>
      </c>
      <c r="E266" s="0" t="inlineStr">
        <is>
          <t>NDSU WISTER I GN:130917C-6-9M</t>
        </is>
      </c>
      <c r="F266" s="0" t="inlineStr">
        <is>
          <t>'813130917021</t>
        </is>
      </c>
      <c r="G266" s="0" t="inlineStr">
        <is>
          <t>INFANT</t>
        </is>
      </c>
      <c r="H266" s="0" t="inlineStr">
        <is>
          <t>6-9M</t>
        </is>
      </c>
      <c r="I266" s="0">
        <v>34.99</v>
      </c>
      <c r="J266" s="0">
        <v>6</v>
      </c>
    </row>
    <row r="267" spans="1:10" customHeight="0">
      <c r="A267" s="0">
        <f>HYPERLINK("https://dl.dropboxusercontent.com/scl/fi/8v48724odo0epxujz82n9/wister-130917-f.jpg?rlkey=beb9q2bu6vijqf8ja4gi72baa&amp;dl=0","Click to download Image")</f>
      </c>
      <c r="C267" s="0" t="inlineStr">
        <is>
          <t>Wister Infant Bodysuit</t>
        </is>
      </c>
      <c r="D267" s="0" t="inlineStr">
        <is>
          <t>'130917</t>
        </is>
      </c>
      <c r="E267" s="0" t="inlineStr">
        <is>
          <t>NDSU WISTER I GN:130917F-12M</t>
        </is>
      </c>
      <c r="F267" s="0" t="inlineStr">
        <is>
          <t>'813130917038</t>
        </is>
      </c>
      <c r="G267" s="0" t="inlineStr">
        <is>
          <t>INFANT</t>
        </is>
      </c>
      <c r="H267" s="0" t="inlineStr">
        <is>
          <t>12M</t>
        </is>
      </c>
      <c r="I267" s="0">
        <v>34.99</v>
      </c>
      <c r="J267" s="0">
        <v>6</v>
      </c>
    </row>
    <row r="268" spans="1:10" customHeight="0">
      <c r="A268" s="0">
        <f>HYPERLINK("https://dl.dropboxusercontent.com/scl/fi/8v48724odo0epxujz82n9/wister-130917-f.jpg?rlkey=beb9q2bu6vijqf8ja4gi72baa&amp;dl=0","Click to download Image")</f>
      </c>
      <c r="C268" s="0" t="inlineStr">
        <is>
          <t>Wister Infant Bodysuit</t>
        </is>
      </c>
      <c r="D268" s="0" t="inlineStr">
        <is>
          <t>'130917</t>
        </is>
      </c>
      <c r="E268" s="0" t="inlineStr">
        <is>
          <t>NDSU WISTER I GN 12PK:130917Z-12PK</t>
        </is>
      </c>
      <c r="F268" s="0" t="inlineStr">
        <is>
          <t>'813130917991</t>
        </is>
      </c>
      <c r="G268" s="0" t="inlineStr">
        <is>
          <t>INFANT</t>
        </is>
      </c>
      <c r="H268" s="0" t="inlineStr">
        <is>
          <t>12 PACK</t>
        </is>
      </c>
      <c r="I268" s="0">
        <v>336</v>
      </c>
      <c r="J268" s="0">
        <v>2</v>
      </c>
    </row>
    <row r="269" spans="1:10" customHeight="0">
      <c r="A269" s="0">
        <f>HYPERLINK("https://dl.dropboxusercontent.com/scl/fi/mvqoxy4i1ha72ypk807bo/sanford-130580-f.jpg?rlkey=vl7hrpmzdsn3lbmeszfyx0q23&amp;dl=0","Click to download Image")</f>
      </c>
      <c r="B269" s="0">
        <f>HYPERLINK("https://dl.dropboxusercontent.com/scl/fi/qnevqe1hvy6svik2emnud/mens-hoodie-size-chartssanford-hoodie-raglan.jpg?rlkey=xgnapk89yt3h6l234u7w7pen8&amp;dl=0","Click to download SizeChart")</f>
      </c>
      <c r="C269" s="0" t="inlineStr">
        <is>
          <t>Sanford Men's Hoodie</t>
        </is>
      </c>
      <c r="D269" s="0" t="inlineStr">
        <is>
          <t>'130580</t>
        </is>
      </c>
      <c r="E269" s="0" t="inlineStr">
        <is>
          <t>NDSU SANFOR M DG:130580A-S</t>
        </is>
      </c>
      <c r="F269" s="0" t="inlineStr">
        <is>
          <t>'813130580041</t>
        </is>
      </c>
      <c r="G269" s="0" t="inlineStr">
        <is>
          <t>MENS</t>
        </is>
      </c>
      <c r="H269" s="0" t="inlineStr">
        <is>
          <t>S</t>
        </is>
      </c>
      <c r="I269" s="0">
        <v>59.99</v>
      </c>
      <c r="J269" s="0">
        <v>2</v>
      </c>
    </row>
    <row r="270" spans="1:10" customHeight="0">
      <c r="A270" s="0">
        <f>HYPERLINK("https://dl.dropboxusercontent.com/scl/fi/mvqoxy4i1ha72ypk807bo/sanford-130580-f.jpg?rlkey=vl7hrpmzdsn3lbmeszfyx0q23&amp;dl=0","Click to download Image")</f>
      </c>
      <c r="B270" s="0">
        <f>HYPERLINK("https://dl.dropboxusercontent.com/scl/fi/qnevqe1hvy6svik2emnud/mens-hoodie-size-chartssanford-hoodie-raglan.jpg?rlkey=xgnapk89yt3h6l234u7w7pen8&amp;dl=0","Click to download SizeChart")</f>
      </c>
      <c r="C270" s="0" t="inlineStr">
        <is>
          <t>Sanford Men's Hoodie</t>
        </is>
      </c>
      <c r="D270" s="0" t="inlineStr">
        <is>
          <t>'130580</t>
        </is>
      </c>
      <c r="E270" s="0" t="inlineStr">
        <is>
          <t>NDSU SANFOR M DG:130580B-M</t>
        </is>
      </c>
      <c r="F270" s="0" t="inlineStr">
        <is>
          <t>'813130580058</t>
        </is>
      </c>
      <c r="G270" s="0" t="inlineStr">
        <is>
          <t>MENS</t>
        </is>
      </c>
      <c r="H270" s="0" t="inlineStr">
        <is>
          <t>M</t>
        </is>
      </c>
      <c r="I270" s="0">
        <v>59.99</v>
      </c>
      <c r="J270" s="0">
        <v>4</v>
      </c>
    </row>
    <row r="271" spans="1:10" customHeight="0">
      <c r="A271" s="0">
        <f>HYPERLINK("https://dl.dropboxusercontent.com/scl/fi/mvqoxy4i1ha72ypk807bo/sanford-130580-f.jpg?rlkey=vl7hrpmzdsn3lbmeszfyx0q23&amp;dl=0","Click to download Image")</f>
      </c>
      <c r="B271" s="0">
        <f>HYPERLINK("https://dl.dropboxusercontent.com/scl/fi/qnevqe1hvy6svik2emnud/mens-hoodie-size-chartssanford-hoodie-raglan.jpg?rlkey=xgnapk89yt3h6l234u7w7pen8&amp;dl=0","Click to download SizeChart")</f>
      </c>
      <c r="C271" s="0" t="inlineStr">
        <is>
          <t>Sanford Men's Hoodie</t>
        </is>
      </c>
      <c r="D271" s="0" t="inlineStr">
        <is>
          <t>'130580</t>
        </is>
      </c>
      <c r="E271" s="0" t="inlineStr">
        <is>
          <t>NDSU SANFOR M DG:130580C-L</t>
        </is>
      </c>
      <c r="F271" s="0" t="inlineStr">
        <is>
          <t>'813130580065</t>
        </is>
      </c>
      <c r="G271" s="0" t="inlineStr">
        <is>
          <t>MENS</t>
        </is>
      </c>
      <c r="H271" s="0" t="inlineStr">
        <is>
          <t>L</t>
        </is>
      </c>
      <c r="I271" s="0">
        <v>59.99</v>
      </c>
      <c r="J271" s="0">
        <v>7</v>
      </c>
    </row>
    <row r="272" spans="1:10" customHeight="0">
      <c r="A272" s="0">
        <f>HYPERLINK("https://dl.dropboxusercontent.com/scl/fi/mvqoxy4i1ha72ypk807bo/sanford-130580-f.jpg?rlkey=vl7hrpmzdsn3lbmeszfyx0q23&amp;dl=0","Click to download Image")</f>
      </c>
      <c r="B272" s="0">
        <f>HYPERLINK("https://dl.dropboxusercontent.com/scl/fi/qnevqe1hvy6svik2emnud/mens-hoodie-size-chartssanford-hoodie-raglan.jpg?rlkey=xgnapk89yt3h6l234u7w7pen8&amp;dl=0","Click to download SizeChart")</f>
      </c>
      <c r="C272" s="0" t="inlineStr">
        <is>
          <t>Sanford Men's Hoodie</t>
        </is>
      </c>
      <c r="D272" s="0" t="inlineStr">
        <is>
          <t>'130580</t>
        </is>
      </c>
      <c r="E272" s="0" t="inlineStr">
        <is>
          <t>NDSU SANFOR M DG:130580D-XL</t>
        </is>
      </c>
      <c r="F272" s="0" t="inlineStr">
        <is>
          <t>'813130580072</t>
        </is>
      </c>
      <c r="G272" s="0" t="inlineStr">
        <is>
          <t>MENS</t>
        </is>
      </c>
      <c r="H272" s="0" t="inlineStr">
        <is>
          <t>XL</t>
        </is>
      </c>
      <c r="I272" s="0">
        <v>59.99</v>
      </c>
      <c r="J272" s="0">
        <v>8</v>
      </c>
    </row>
    <row r="273" spans="1:10" customHeight="0">
      <c r="A273" s="0">
        <f>HYPERLINK("https://dl.dropboxusercontent.com/scl/fi/mvqoxy4i1ha72ypk807bo/sanford-130580-f.jpg?rlkey=vl7hrpmzdsn3lbmeszfyx0q23&amp;dl=0","Click to download Image")</f>
      </c>
      <c r="B273" s="0">
        <f>HYPERLINK("https://dl.dropboxusercontent.com/scl/fi/qnevqe1hvy6svik2emnud/mens-hoodie-size-chartssanford-hoodie-raglan.jpg?rlkey=xgnapk89yt3h6l234u7w7pen8&amp;dl=0","Click to download SizeChart")</f>
      </c>
      <c r="C273" s="0" t="inlineStr">
        <is>
          <t>Sanford Men's Hoodie</t>
        </is>
      </c>
      <c r="D273" s="0" t="inlineStr">
        <is>
          <t>'130580</t>
        </is>
      </c>
      <c r="E273" s="0" t="inlineStr">
        <is>
          <t>NDSU SANFOR M DG:130580E-2XL</t>
        </is>
      </c>
      <c r="F273" s="0" t="inlineStr">
        <is>
          <t>'813130580089</t>
        </is>
      </c>
      <c r="G273" s="0" t="inlineStr">
        <is>
          <t>MENS</t>
        </is>
      </c>
      <c r="H273" s="0" t="inlineStr">
        <is>
          <t>2XL</t>
        </is>
      </c>
      <c r="I273" s="0">
        <v>59.99</v>
      </c>
      <c r="J273" s="0">
        <v>4</v>
      </c>
    </row>
    <row r="274" spans="1:10" customHeight="0">
      <c r="A274" s="0">
        <f>HYPERLINK("https://dl.dropboxusercontent.com/scl/fi/mvqoxy4i1ha72ypk807bo/sanford-130580-f.jpg?rlkey=vl7hrpmzdsn3lbmeszfyx0q23&amp;dl=0","Click to download Image")</f>
      </c>
      <c r="B274" s="0">
        <f>HYPERLINK("https://dl.dropboxusercontent.com/scl/fi/qnevqe1hvy6svik2emnud/mens-hoodie-size-chartssanford-hoodie-raglan.jpg?rlkey=xgnapk89yt3h6l234u7w7pen8&amp;dl=0","Click to download SizeChart")</f>
      </c>
      <c r="C274" s="0" t="inlineStr">
        <is>
          <t>Sanford Men's Hoodie</t>
        </is>
      </c>
      <c r="D274" s="0" t="inlineStr">
        <is>
          <t>'130580</t>
        </is>
      </c>
      <c r="E274" s="0" t="inlineStr">
        <is>
          <t>NDSU SANFOR M DG:130580F-3XL</t>
        </is>
      </c>
      <c r="F274" s="0" t="inlineStr">
        <is>
          <t>'813130580096</t>
        </is>
      </c>
      <c r="G274" s="0" t="inlineStr">
        <is>
          <t>MENS</t>
        </is>
      </c>
      <c r="H274" s="0" t="inlineStr">
        <is>
          <t>3XL</t>
        </is>
      </c>
      <c r="I274" s="0">
        <v>59.99</v>
      </c>
      <c r="J274" s="0">
        <v>2</v>
      </c>
    </row>
    <row r="275" spans="1:10" customHeight="0">
      <c r="A275" s="0">
        <f>HYPERLINK("https://dl.dropboxusercontent.com/scl/fi/mvqoxy4i1ha72ypk807bo/sanford-130580-f.jpg?rlkey=vl7hrpmzdsn3lbmeszfyx0q23&amp;dl=0","Click to download Image")</f>
      </c>
      <c r="B275" s="0">
        <f>HYPERLINK("https://dl.dropboxusercontent.com/scl/fi/qnevqe1hvy6svik2emnud/mens-hoodie-size-chartssanford-hoodie-raglan.jpg?rlkey=xgnapk89yt3h6l234u7w7pen8&amp;dl=0","Click to download SizeChart")</f>
      </c>
      <c r="C275" s="0" t="inlineStr">
        <is>
          <t>Sanford Men's Hoodie</t>
        </is>
      </c>
      <c r="D275" s="0" t="inlineStr">
        <is>
          <t>'130580</t>
        </is>
      </c>
      <c r="E275" s="0" t="inlineStr">
        <is>
          <t>NDSU SANFOR M DG 12PK:130580Z-12PK</t>
        </is>
      </c>
      <c r="F275" s="0" t="inlineStr">
        <is>
          <t>'813130580997</t>
        </is>
      </c>
      <c r="G275" s="0" t="inlineStr">
        <is>
          <t>MENS</t>
        </is>
      </c>
      <c r="H275" s="0" t="inlineStr">
        <is>
          <t>12 PACK</t>
        </is>
      </c>
      <c r="I275" s="0">
        <v>582</v>
      </c>
      <c r="J275" s="0">
        <v>2</v>
      </c>
    </row>
    <row r="276" spans="1:10" customHeight="0">
      <c r="A276" s="0">
        <f>HYPERLINK("https://dl.dropboxusercontent.com/scl/fi/xhoq31qw4t27mwuobpaxl/126549-flat-f.jpg?rlkey=cc2jpssj6gmrbubgx14akqs49&amp;dl=0","Click to download Image")</f>
      </c>
      <c r="C276" s="0" t="inlineStr">
        <is>
          <t>Redgrave Youth Beanie</t>
        </is>
      </c>
      <c r="D276" s="0" t="inlineStr">
        <is>
          <t>'126549</t>
        </is>
      </c>
      <c r="E276" s="0" t="inlineStr">
        <is>
          <t>NDSU REDGRA Y GY:126549</t>
        </is>
      </c>
      <c r="F276" s="0" t="inlineStr">
        <is>
          <t>'713126549017</t>
        </is>
      </c>
      <c r="G276" s="0" t="inlineStr">
        <is>
          <t>YOUTH</t>
        </is>
      </c>
      <c r="I276" s="0">
        <v>24.99</v>
      </c>
      <c r="J276" s="0">
        <v>42</v>
      </c>
    </row>
    <row r="277" spans="1:10" customHeight="0">
      <c r="A277" s="0">
        <f>HYPERLINK("https://dl.dropboxusercontent.com/scl/fi/10ba6lw88dlhujinp5h1v/126549-flat-f.jpg?rlkey=innvigc15fezjylpgx3wrl5k2&amp;dl=0","Click to download Image")</f>
      </c>
      <c r="C277" s="0" t="inlineStr">
        <is>
          <t>Redgrave Toddler Beanie</t>
        </is>
      </c>
      <c r="D277" s="0" t="inlineStr">
        <is>
          <t>'131567</t>
        </is>
      </c>
      <c r="E277" s="0" t="inlineStr">
        <is>
          <t>NDSU REDGRA T GY:131567</t>
        </is>
      </c>
      <c r="F277" s="0" t="inlineStr">
        <is>
          <t>'000000000000</t>
        </is>
      </c>
      <c r="G277" s="0" t="inlineStr">
        <is>
          <t>TODDLER</t>
        </is>
      </c>
      <c r="I277" s="0">
        <v>24.99</v>
      </c>
      <c r="J277" s="0">
        <v>44</v>
      </c>
    </row>
    <row r="278" spans="1:10" customHeight="0">
      <c r="A278" s="0">
        <f>HYPERLINK("https://dl.dropboxusercontent.com/scl/fi/y5dpvi70dvqj8hbr9izkn/parkin-131199-f.jpg?rlkey=4oea09lrm8x07brqvcw9wclbv&amp;dl=0","Click to download Image")</f>
      </c>
      <c r="C278" s="0" t="inlineStr">
        <is>
          <t>Parkin Youth Jacket</t>
        </is>
      </c>
      <c r="D278" s="0" t="inlineStr">
        <is>
          <t>'131199</t>
        </is>
      </c>
      <c r="E278" s="0" t="inlineStr">
        <is>
          <t>NDSU PARKIN Y BC:131199B-YS</t>
        </is>
      </c>
      <c r="F278" s="0" t="inlineStr">
        <is>
          <t>'813131199013</t>
        </is>
      </c>
      <c r="G278" s="0" t="inlineStr">
        <is>
          <t>YOUTH</t>
        </is>
      </c>
      <c r="H278" s="0" t="inlineStr">
        <is>
          <t>YS</t>
        </is>
      </c>
      <c r="I278" s="0">
        <v>69.99</v>
      </c>
      <c r="J278" s="0">
        <v>7</v>
      </c>
    </row>
    <row r="279" spans="1:10" customHeight="0">
      <c r="A279" s="0">
        <f>HYPERLINK("https://dl.dropboxusercontent.com/scl/fi/y5dpvi70dvqj8hbr9izkn/parkin-131199-f.jpg?rlkey=4oea09lrm8x07brqvcw9wclbv&amp;dl=0","Click to download Image")</f>
      </c>
      <c r="C279" s="0" t="inlineStr">
        <is>
          <t>Parkin Youth Jacket</t>
        </is>
      </c>
      <c r="D279" s="0" t="inlineStr">
        <is>
          <t>'131199</t>
        </is>
      </c>
      <c r="E279" s="0" t="inlineStr">
        <is>
          <t>NDSU PARKIN Y BC:131199C-YM</t>
        </is>
      </c>
      <c r="F279" s="0" t="inlineStr">
        <is>
          <t>'813131199020</t>
        </is>
      </c>
      <c r="G279" s="0" t="inlineStr">
        <is>
          <t>YOUTH</t>
        </is>
      </c>
      <c r="H279" s="0" t="inlineStr">
        <is>
          <t>YM</t>
        </is>
      </c>
      <c r="I279" s="0">
        <v>69.99</v>
      </c>
      <c r="J279" s="0">
        <v>6</v>
      </c>
    </row>
    <row r="280" spans="1:10" customHeight="0">
      <c r="A280" s="0">
        <f>HYPERLINK("https://dl.dropboxusercontent.com/scl/fi/y5dpvi70dvqj8hbr9izkn/parkin-131199-f.jpg?rlkey=4oea09lrm8x07brqvcw9wclbv&amp;dl=0","Click to download Image")</f>
      </c>
      <c r="C280" s="0" t="inlineStr">
        <is>
          <t>Parkin Youth Jacket</t>
        </is>
      </c>
      <c r="D280" s="0" t="inlineStr">
        <is>
          <t>'131199</t>
        </is>
      </c>
      <c r="E280" s="0" t="inlineStr">
        <is>
          <t>NDSU PARKIN Y BC:131199D-YL</t>
        </is>
      </c>
      <c r="F280" s="0" t="inlineStr">
        <is>
          <t>'813131199037</t>
        </is>
      </c>
      <c r="G280" s="0" t="inlineStr">
        <is>
          <t>YOUTH</t>
        </is>
      </c>
      <c r="H280" s="0" t="inlineStr">
        <is>
          <t>YL</t>
        </is>
      </c>
      <c r="I280" s="0">
        <v>69.99</v>
      </c>
      <c r="J280" s="0">
        <v>6</v>
      </c>
    </row>
    <row r="281" spans="1:10" customHeight="0">
      <c r="A281" s="0">
        <f>HYPERLINK("https://dl.dropboxusercontent.com/scl/fi/y5dpvi70dvqj8hbr9izkn/parkin-131199-f.jpg?rlkey=4oea09lrm8x07brqvcw9wclbv&amp;dl=0","Click to download Image")</f>
      </c>
      <c r="C281" s="0" t="inlineStr">
        <is>
          <t>Parkin Youth Jacket</t>
        </is>
      </c>
      <c r="D281" s="0" t="inlineStr">
        <is>
          <t>'131199</t>
        </is>
      </c>
      <c r="E281" s="0" t="inlineStr">
        <is>
          <t>NDSU PARKIN Y BC:131199E-YXL</t>
        </is>
      </c>
      <c r="F281" s="0" t="inlineStr">
        <is>
          <t>'813131199044</t>
        </is>
      </c>
      <c r="G281" s="0" t="inlineStr">
        <is>
          <t>YOUTH</t>
        </is>
      </c>
      <c r="H281" s="0" t="inlineStr">
        <is>
          <t>YXL</t>
        </is>
      </c>
      <c r="I281" s="0">
        <v>69.99</v>
      </c>
      <c r="J281" s="0">
        <v>6</v>
      </c>
    </row>
    <row r="282" spans="1:10" customHeight="0">
      <c r="A282" s="0">
        <f>HYPERLINK("https://dl.dropboxusercontent.com/scl/fi/y5dpvi70dvqj8hbr9izkn/parkin-131199-f.jpg?rlkey=4oea09lrm8x07brqvcw9wclbv&amp;dl=0","Click to download Image")</f>
      </c>
      <c r="C282" s="0" t="inlineStr">
        <is>
          <t>Parkin Youth Jacket</t>
        </is>
      </c>
      <c r="D282" s="0" t="inlineStr">
        <is>
          <t>'131199</t>
        </is>
      </c>
      <c r="E282" s="0" t="inlineStr">
        <is>
          <t>NDSU PARKIN Y BC 12PK:131199Z-12PK</t>
        </is>
      </c>
      <c r="F282" s="0" t="inlineStr">
        <is>
          <t>'813131199990</t>
        </is>
      </c>
      <c r="G282" s="0" t="inlineStr">
        <is>
          <t>YOUTH</t>
        </is>
      </c>
      <c r="H282" s="0" t="inlineStr">
        <is>
          <t>12 PACK</t>
        </is>
      </c>
      <c r="I282" s="0">
        <v>678</v>
      </c>
      <c r="J282" s="0">
        <v>2</v>
      </c>
    </row>
    <row r="283" spans="1:10" customHeight="0">
      <c r="A283" s="0">
        <f>HYPERLINK("https://dl.dropboxusercontent.com/scl/fi/vy7vfqec6fmfvobxep8v7/129860-flatf.jpg?rlkey=8113y1zeq23mbwmwqbkistlsx&amp;dl=0","Click to download Image")</f>
      </c>
      <c r="C283" s="0" t="inlineStr">
        <is>
          <t>Ocean Youth Beanie</t>
        </is>
      </c>
      <c r="D283" s="0" t="inlineStr">
        <is>
          <t>'131576</t>
        </is>
      </c>
      <c r="E283" s="0" t="inlineStr">
        <is>
          <t>NDSU OCEAN Y GY:131576</t>
        </is>
      </c>
      <c r="F283" s="0" t="inlineStr">
        <is>
          <t>'713131576015</t>
        </is>
      </c>
      <c r="G283" s="0" t="inlineStr">
        <is>
          <t>YOUTH</t>
        </is>
      </c>
      <c r="I283" s="0">
        <v>29.99</v>
      </c>
      <c r="J283" s="0">
        <v>18</v>
      </c>
    </row>
    <row r="284" spans="1:10" customHeight="0">
      <c r="A284" s="0">
        <f>HYPERLINK("https://dl.dropboxusercontent.com/scl/fi/m7zksgzhdggnnxw2ge5oa/131040-ff.jpg?rlkey=cf5p7ntszzu6wdfbtv5c1xtx9&amp;dl=0","Click to download Image")</f>
      </c>
      <c r="C284" s="0" t="inlineStr">
        <is>
          <t>Owens Men's Beanie</t>
        </is>
      </c>
      <c r="D284" s="0" t="inlineStr">
        <is>
          <t>'131040</t>
        </is>
      </c>
      <c r="E284" s="0" t="inlineStr">
        <is>
          <t>NDSU OWENS A GY:131040</t>
        </is>
      </c>
      <c r="F284" s="0" t="inlineStr">
        <is>
          <t>'713131040011</t>
        </is>
      </c>
      <c r="G284" s="0" t="inlineStr">
        <is>
          <t>MENS</t>
        </is>
      </c>
      <c r="H284" s="0" t="inlineStr">
        <is>
          <t>ADULT</t>
        </is>
      </c>
      <c r="I284" s="0">
        <v>24.99</v>
      </c>
      <c r="J284" s="0">
        <v>129</v>
      </c>
    </row>
    <row r="285" spans="1:10" customHeight="0">
      <c r="A285" s="0">
        <f>HYPERLINK("https://dl.dropboxusercontent.com/scl/fi/tagcnkwkmvnasx8rxi89s/naomi-131169-f.jpg?rlkey=zn5u2z3papwil2vx13cmyot3m&amp;dl=0","Click to download Image")</f>
      </c>
      <c r="C285" s="0" t="inlineStr">
        <is>
          <t>Naomi Youth Pullover</t>
        </is>
      </c>
      <c r="D285" s="0" t="inlineStr">
        <is>
          <t>'131169</t>
        </is>
      </c>
      <c r="E285" s="0" t="inlineStr">
        <is>
          <t>NDSU NAOMI Y BK:131169B-YS</t>
        </is>
      </c>
      <c r="F285" s="0" t="inlineStr">
        <is>
          <t>'813131169016</t>
        </is>
      </c>
      <c r="G285" s="0" t="inlineStr">
        <is>
          <t>YOUTH</t>
        </is>
      </c>
      <c r="H285" s="0" t="inlineStr">
        <is>
          <t>YS</t>
        </is>
      </c>
      <c r="I285" s="0">
        <v>34.99</v>
      </c>
      <c r="J285" s="0">
        <v>10</v>
      </c>
    </row>
    <row r="286" spans="1:10" customHeight="0">
      <c r="A286" s="0">
        <f>HYPERLINK("https://dl.dropboxusercontent.com/scl/fi/tagcnkwkmvnasx8rxi89s/naomi-131169-f.jpg?rlkey=zn5u2z3papwil2vx13cmyot3m&amp;dl=0","Click to download Image")</f>
      </c>
      <c r="C286" s="0" t="inlineStr">
        <is>
          <t>Naomi Youth Pullover</t>
        </is>
      </c>
      <c r="D286" s="0" t="inlineStr">
        <is>
          <t>'131169</t>
        </is>
      </c>
      <c r="E286" s="0" t="inlineStr">
        <is>
          <t>NDSU NAOMI Y BK:131169C-YM</t>
        </is>
      </c>
      <c r="F286" s="0" t="inlineStr">
        <is>
          <t>'813131169023</t>
        </is>
      </c>
      <c r="G286" s="0" t="inlineStr">
        <is>
          <t>YOUTH</t>
        </is>
      </c>
      <c r="H286" s="0" t="inlineStr">
        <is>
          <t>YM</t>
        </is>
      </c>
      <c r="I286" s="0">
        <v>34.99</v>
      </c>
      <c r="J286" s="0">
        <v>9</v>
      </c>
    </row>
    <row r="287" spans="1:10" customHeight="0">
      <c r="A287" s="0">
        <f>HYPERLINK("https://dl.dropboxusercontent.com/scl/fi/tagcnkwkmvnasx8rxi89s/naomi-131169-f.jpg?rlkey=zn5u2z3papwil2vx13cmyot3m&amp;dl=0","Click to download Image")</f>
      </c>
      <c r="C287" s="0" t="inlineStr">
        <is>
          <t>Naomi Youth Pullover</t>
        </is>
      </c>
      <c r="D287" s="0" t="inlineStr">
        <is>
          <t>'131169</t>
        </is>
      </c>
      <c r="E287" s="0" t="inlineStr">
        <is>
          <t>NDSU NAOMI Y BK:131169D-YL</t>
        </is>
      </c>
      <c r="F287" s="0" t="inlineStr">
        <is>
          <t>'813131169030</t>
        </is>
      </c>
      <c r="G287" s="0" t="inlineStr">
        <is>
          <t>YOUTH</t>
        </is>
      </c>
      <c r="H287" s="0" t="inlineStr">
        <is>
          <t>YL</t>
        </is>
      </c>
      <c r="I287" s="0">
        <v>34.99</v>
      </c>
      <c r="J287" s="0">
        <v>9</v>
      </c>
    </row>
    <row r="288" spans="1:10" customHeight="0">
      <c r="A288" s="0">
        <f>HYPERLINK("https://dl.dropboxusercontent.com/scl/fi/tagcnkwkmvnasx8rxi89s/naomi-131169-f.jpg?rlkey=zn5u2z3papwil2vx13cmyot3m&amp;dl=0","Click to download Image")</f>
      </c>
      <c r="C288" s="0" t="inlineStr">
        <is>
          <t>Naomi Youth Pullover</t>
        </is>
      </c>
      <c r="D288" s="0" t="inlineStr">
        <is>
          <t>'131169</t>
        </is>
      </c>
      <c r="E288" s="0" t="inlineStr">
        <is>
          <t>NDSU NAOMI Y BK:131169E-YXL</t>
        </is>
      </c>
      <c r="F288" s="0" t="inlineStr">
        <is>
          <t>'813131169047</t>
        </is>
      </c>
      <c r="G288" s="0" t="inlineStr">
        <is>
          <t>YOUTH</t>
        </is>
      </c>
      <c r="H288" s="0" t="inlineStr">
        <is>
          <t>YXL</t>
        </is>
      </c>
      <c r="I288" s="0">
        <v>34.99</v>
      </c>
      <c r="J288" s="0">
        <v>9</v>
      </c>
    </row>
    <row r="289" spans="1:10" customHeight="0">
      <c r="A289" s="0">
        <f>HYPERLINK("https://dl.dropboxusercontent.com/scl/fi/tagcnkwkmvnasx8rxi89s/naomi-131169-f.jpg?rlkey=zn5u2z3papwil2vx13cmyot3m&amp;dl=0","Click to download Image")</f>
      </c>
      <c r="C289" s="0" t="inlineStr">
        <is>
          <t>Naomi Youth Pullover</t>
        </is>
      </c>
      <c r="D289" s="0" t="inlineStr">
        <is>
          <t>'131169</t>
        </is>
      </c>
      <c r="E289" s="0" t="inlineStr">
        <is>
          <t>NDSU NAOMI Y BK 12PK:131169Z-12PK</t>
        </is>
      </c>
      <c r="F289" s="0" t="inlineStr">
        <is>
          <t>'813131169993</t>
        </is>
      </c>
      <c r="G289" s="0" t="inlineStr">
        <is>
          <t>YOUTH</t>
        </is>
      </c>
      <c r="H289" s="0" t="inlineStr">
        <is>
          <t>12 PACK</t>
        </is>
      </c>
      <c r="I289" s="0">
        <v>336</v>
      </c>
      <c r="J289" s="0">
        <v>3</v>
      </c>
    </row>
    <row r="290" spans="1:10" customHeight="0">
      <c r="A290" s="0">
        <f>HYPERLINK("https://dl.dropboxusercontent.com/scl/fi/rb4qbq3xgbhi5lj9u04ij/miro-130562-f.jpg?rlkey=9bxttvlsxqgqrtozdp9y495x4&amp;dl=0","Click to download Image")</f>
      </c>
      <c r="B290" s="0">
        <f>HYPERLINK("https://dl.dropboxusercontent.com/scl/fi/mt77eellmtb0n3vhan301/mens-pullover-size-chartsmiro.jpg?rlkey=qxkv1k8xo8g507rhtfblhqj97&amp;dl=0","Click to download SizeChart")</f>
      </c>
      <c r="C290" s="0" t="inlineStr">
        <is>
          <t>Miro Men's Pullover</t>
        </is>
      </c>
      <c r="D290" s="0" t="inlineStr">
        <is>
          <t>'130562</t>
        </is>
      </c>
      <c r="E290" s="0" t="inlineStr">
        <is>
          <t>NDSU MIRO M DG:130562A-S</t>
        </is>
      </c>
      <c r="F290" s="0" t="inlineStr">
        <is>
          <t>'813130562047</t>
        </is>
      </c>
      <c r="G290" s="0" t="inlineStr">
        <is>
          <t>MENS</t>
        </is>
      </c>
      <c r="H290" s="0" t="inlineStr">
        <is>
          <t>S</t>
        </is>
      </c>
      <c r="I290" s="0">
        <v>59.99</v>
      </c>
      <c r="J290" s="0">
        <v>2</v>
      </c>
    </row>
    <row r="291" spans="1:10" customHeight="0">
      <c r="A291" s="0">
        <f>HYPERLINK("https://dl.dropboxusercontent.com/scl/fi/rb4qbq3xgbhi5lj9u04ij/miro-130562-f.jpg?rlkey=9bxttvlsxqgqrtozdp9y495x4&amp;dl=0","Click to download Image")</f>
      </c>
      <c r="B291" s="0">
        <f>HYPERLINK("https://dl.dropboxusercontent.com/scl/fi/mt77eellmtb0n3vhan301/mens-pullover-size-chartsmiro.jpg?rlkey=qxkv1k8xo8g507rhtfblhqj97&amp;dl=0","Click to download SizeChart")</f>
      </c>
      <c r="C291" s="0" t="inlineStr">
        <is>
          <t>Miro Men's Pullover</t>
        </is>
      </c>
      <c r="D291" s="0" t="inlineStr">
        <is>
          <t>'130562</t>
        </is>
      </c>
      <c r="E291" s="0" t="inlineStr">
        <is>
          <t>NDSU MIRO M DG:130562B-M</t>
        </is>
      </c>
      <c r="F291" s="0" t="inlineStr">
        <is>
          <t>'813130562054</t>
        </is>
      </c>
      <c r="G291" s="0" t="inlineStr">
        <is>
          <t>MENS</t>
        </is>
      </c>
      <c r="H291" s="0" t="inlineStr">
        <is>
          <t>M</t>
        </is>
      </c>
      <c r="I291" s="0">
        <v>59.99</v>
      </c>
      <c r="J291" s="0">
        <v>4</v>
      </c>
    </row>
    <row r="292" spans="1:10" customHeight="0">
      <c r="A292" s="0">
        <f>HYPERLINK("https://dl.dropboxusercontent.com/scl/fi/rb4qbq3xgbhi5lj9u04ij/miro-130562-f.jpg?rlkey=9bxttvlsxqgqrtozdp9y495x4&amp;dl=0","Click to download Image")</f>
      </c>
      <c r="B292" s="0">
        <f>HYPERLINK("https://dl.dropboxusercontent.com/scl/fi/mt77eellmtb0n3vhan301/mens-pullover-size-chartsmiro.jpg?rlkey=qxkv1k8xo8g507rhtfblhqj97&amp;dl=0","Click to download SizeChart")</f>
      </c>
      <c r="C292" s="0" t="inlineStr">
        <is>
          <t>Miro Men's Pullover</t>
        </is>
      </c>
      <c r="D292" s="0" t="inlineStr">
        <is>
          <t>'130562</t>
        </is>
      </c>
      <c r="E292" s="0" t="inlineStr">
        <is>
          <t>NDSU MIRO M DG:130562C-L</t>
        </is>
      </c>
      <c r="F292" s="0" t="inlineStr">
        <is>
          <t>'813130562061</t>
        </is>
      </c>
      <c r="G292" s="0" t="inlineStr">
        <is>
          <t>MENS</t>
        </is>
      </c>
      <c r="H292" s="0" t="inlineStr">
        <is>
          <t>L</t>
        </is>
      </c>
      <c r="I292" s="0">
        <v>59.99</v>
      </c>
      <c r="J292" s="0">
        <v>6</v>
      </c>
    </row>
    <row r="293" spans="1:10" customHeight="0">
      <c r="A293" s="0">
        <f>HYPERLINK("https://dl.dropboxusercontent.com/scl/fi/rb4qbq3xgbhi5lj9u04ij/miro-130562-f.jpg?rlkey=9bxttvlsxqgqrtozdp9y495x4&amp;dl=0","Click to download Image")</f>
      </c>
      <c r="B293" s="0">
        <f>HYPERLINK("https://dl.dropboxusercontent.com/scl/fi/mt77eellmtb0n3vhan301/mens-pullover-size-chartsmiro.jpg?rlkey=qxkv1k8xo8g507rhtfblhqj97&amp;dl=0","Click to download SizeChart")</f>
      </c>
      <c r="C293" s="0" t="inlineStr">
        <is>
          <t>Miro Men's Pullover</t>
        </is>
      </c>
      <c r="D293" s="0" t="inlineStr">
        <is>
          <t>'130562</t>
        </is>
      </c>
      <c r="E293" s="0" t="inlineStr">
        <is>
          <t>NDSU MIRO M DG:130562D-XL</t>
        </is>
      </c>
      <c r="F293" s="0" t="inlineStr">
        <is>
          <t>'813130562078</t>
        </is>
      </c>
      <c r="G293" s="0" t="inlineStr">
        <is>
          <t>MENS</t>
        </is>
      </c>
      <c r="H293" s="0" t="inlineStr">
        <is>
          <t>XL</t>
        </is>
      </c>
      <c r="I293" s="0">
        <v>59.99</v>
      </c>
      <c r="J293" s="0">
        <v>4</v>
      </c>
    </row>
    <row r="294" spans="1:10" customHeight="0">
      <c r="A294" s="0">
        <f>HYPERLINK("https://dl.dropboxusercontent.com/scl/fi/rb4qbq3xgbhi5lj9u04ij/miro-130562-f.jpg?rlkey=9bxttvlsxqgqrtozdp9y495x4&amp;dl=0","Click to download Image")</f>
      </c>
      <c r="B294" s="0">
        <f>HYPERLINK("https://dl.dropboxusercontent.com/scl/fi/mt77eellmtb0n3vhan301/mens-pullover-size-chartsmiro.jpg?rlkey=qxkv1k8xo8g507rhtfblhqj97&amp;dl=0","Click to download SizeChart")</f>
      </c>
      <c r="C294" s="0" t="inlineStr">
        <is>
          <t>Miro Men's Pullover</t>
        </is>
      </c>
      <c r="D294" s="0" t="inlineStr">
        <is>
          <t>'130562</t>
        </is>
      </c>
      <c r="E294" s="0" t="inlineStr">
        <is>
          <t>NDSU MIRO M DG:130562E-2XL</t>
        </is>
      </c>
      <c r="F294" s="0" t="inlineStr">
        <is>
          <t>'813130562085</t>
        </is>
      </c>
      <c r="G294" s="0" t="inlineStr">
        <is>
          <t>MENS</t>
        </is>
      </c>
      <c r="H294" s="0" t="inlineStr">
        <is>
          <t>2XL</t>
        </is>
      </c>
      <c r="I294" s="0">
        <v>59.99</v>
      </c>
      <c r="J294" s="0">
        <v>0</v>
      </c>
    </row>
    <row r="295" spans="1:10" customHeight="0">
      <c r="A295" s="0">
        <f>HYPERLINK("https://dl.dropboxusercontent.com/scl/fi/rb4qbq3xgbhi5lj9u04ij/miro-130562-f.jpg?rlkey=9bxttvlsxqgqrtozdp9y495x4&amp;dl=0","Click to download Image")</f>
      </c>
      <c r="B295" s="0">
        <f>HYPERLINK("https://dl.dropboxusercontent.com/scl/fi/mt77eellmtb0n3vhan301/mens-pullover-size-chartsmiro.jpg?rlkey=qxkv1k8xo8g507rhtfblhqj97&amp;dl=0","Click to download SizeChart")</f>
      </c>
      <c r="C295" s="0" t="inlineStr">
        <is>
          <t>Miro Men's Pullover</t>
        </is>
      </c>
      <c r="D295" s="0" t="inlineStr">
        <is>
          <t>'130562</t>
        </is>
      </c>
      <c r="E295" s="0" t="inlineStr">
        <is>
          <t>NDSU MIRO M DG:130562F-3XL</t>
        </is>
      </c>
      <c r="F295" s="0" t="inlineStr">
        <is>
          <t>'813130562092</t>
        </is>
      </c>
      <c r="G295" s="0" t="inlineStr">
        <is>
          <t>MENS</t>
        </is>
      </c>
      <c r="H295" s="0" t="inlineStr">
        <is>
          <t>3XL</t>
        </is>
      </c>
      <c r="I295" s="0">
        <v>59.99</v>
      </c>
      <c r="J295" s="0">
        <v>2</v>
      </c>
    </row>
    <row r="296" spans="1:10" customHeight="0">
      <c r="A296" s="0">
        <f>HYPERLINK("https://dl.dropboxusercontent.com/scl/fi/rb4qbq3xgbhi5lj9u04ij/miro-130562-f.jpg?rlkey=9bxttvlsxqgqrtozdp9y495x4&amp;dl=0","Click to download Image")</f>
      </c>
      <c r="B296" s="0">
        <f>HYPERLINK("https://dl.dropboxusercontent.com/scl/fi/mt77eellmtb0n3vhan301/mens-pullover-size-chartsmiro.jpg?rlkey=qxkv1k8xo8g507rhtfblhqj97&amp;dl=0","Click to download SizeChart")</f>
      </c>
      <c r="C296" s="0" t="inlineStr">
        <is>
          <t>Miro Men's Pullover</t>
        </is>
      </c>
      <c r="D296" s="0" t="inlineStr">
        <is>
          <t>'130562</t>
        </is>
      </c>
      <c r="E296" s="0" t="inlineStr">
        <is>
          <t>NDSU MIRO M DG 12PK:130562Z-12PK</t>
        </is>
      </c>
      <c r="F296" s="0" t="inlineStr">
        <is>
          <t>'813130562993</t>
        </is>
      </c>
      <c r="G296" s="0" t="inlineStr">
        <is>
          <t>MENS</t>
        </is>
      </c>
      <c r="H296" s="0" t="inlineStr">
        <is>
          <t>12 PACK</t>
        </is>
      </c>
      <c r="I296" s="0">
        <v>582</v>
      </c>
      <c r="J296" s="0">
        <v>0</v>
      </c>
    </row>
    <row r="297" spans="1:10" customHeight="0">
      <c r="A297" s="0">
        <f>HYPERLINK("https://dl.dropboxusercontent.com/scl/fi/yh6oyrklgxeuav5xq1oa1/131063-f.jpg?rlkey=m7z615ye8neey7ev8xc88a4j8&amp;dl=0","Click to download Image")</f>
      </c>
      <c r="C297" s="0" t="inlineStr">
        <is>
          <t>Marianne Women's Beanie</t>
        </is>
      </c>
      <c r="D297" s="0" t="inlineStr">
        <is>
          <t>'131063</t>
        </is>
      </c>
      <c r="E297" s="0" t="inlineStr">
        <is>
          <t>NDSU MARIAN W ND:131063</t>
        </is>
      </c>
      <c r="F297" s="0" t="inlineStr">
        <is>
          <t>'713131063010</t>
        </is>
      </c>
      <c r="G297" s="0" t="inlineStr">
        <is>
          <t>WOMENS</t>
        </is>
      </c>
      <c r="I297" s="0">
        <v>24.99</v>
      </c>
      <c r="J297" s="0">
        <v>10</v>
      </c>
    </row>
    <row r="298" spans="1:10" customHeight="0">
      <c r="A298" s="0">
        <f>HYPERLINK("https://dl.dropboxusercontent.com/scl/fi/euvgpcc5un1rsiuylk5h3/130988-af.jpg?rlkey=aean24h7uwbh73m6n4y2umfs1&amp;dl=0","Click to download Image")</f>
      </c>
      <c r="C298" s="0" t="inlineStr">
        <is>
          <t>Lumi Women's Cap</t>
        </is>
      </c>
      <c r="D298" s="0" t="inlineStr">
        <is>
          <t>'130988</t>
        </is>
      </c>
      <c r="E298" s="0" t="inlineStr">
        <is>
          <t>NDSU LUMI A GN:130988</t>
        </is>
      </c>
      <c r="F298" s="0" t="inlineStr">
        <is>
          <t>'713130988017</t>
        </is>
      </c>
      <c r="G298" s="0" t="inlineStr">
        <is>
          <t>WOMENS</t>
        </is>
      </c>
      <c r="H298" s="0" t="inlineStr">
        <is>
          <t>WOMENS</t>
        </is>
      </c>
      <c r="I298" s="0">
        <v>24.99</v>
      </c>
      <c r="J298" s="0">
        <v>72</v>
      </c>
    </row>
    <row r="299" spans="1:10" customHeight="0">
      <c r="A299" s="0">
        <f>HYPERLINK("https://dl.dropboxusercontent.com/scl/fi/t0xpe888q1bfh9pi1hxbq/dsc9558editbcndsu.jpg?rlkey=8laeklyvlx64fhw0nfdjxfi6k&amp;dl=0","Click to download Image")</f>
      </c>
      <c r="C299" s="0" t="inlineStr">
        <is>
          <t>Kristen Youth Hoodie</t>
        </is>
      </c>
      <c r="D299" s="0" t="inlineStr">
        <is>
          <t>'132528</t>
        </is>
      </c>
      <c r="E299" s="0" t="inlineStr">
        <is>
          <t>NDSU KRISTE Y ND:132528B-YS</t>
        </is>
      </c>
      <c r="F299" s="0" t="inlineStr">
        <is>
          <t>'813132528010</t>
        </is>
      </c>
      <c r="G299" s="0" t="inlineStr">
        <is>
          <t>YOUTH</t>
        </is>
      </c>
      <c r="H299" s="0" t="inlineStr">
        <is>
          <t>YS</t>
        </is>
      </c>
      <c r="I299" s="0">
        <v>49.99</v>
      </c>
      <c r="J299" s="0">
        <v>15</v>
      </c>
    </row>
    <row r="300" spans="1:10" customHeight="0">
      <c r="A300" s="0">
        <f>HYPERLINK("https://dl.dropboxusercontent.com/scl/fi/t0xpe888q1bfh9pi1hxbq/dsc9558editbcndsu.jpg?rlkey=8laeklyvlx64fhw0nfdjxfi6k&amp;dl=0","Click to download Image")</f>
      </c>
      <c r="C300" s="0" t="inlineStr">
        <is>
          <t>Kristen Youth Hoodie</t>
        </is>
      </c>
      <c r="D300" s="0" t="inlineStr">
        <is>
          <t>'132528</t>
        </is>
      </c>
      <c r="E300" s="0" t="inlineStr">
        <is>
          <t>NDSU KRISTE Y ND:132528C-YM</t>
        </is>
      </c>
      <c r="F300" s="0" t="inlineStr">
        <is>
          <t>'813132528027</t>
        </is>
      </c>
      <c r="G300" s="0" t="inlineStr">
        <is>
          <t>YOUTH</t>
        </is>
      </c>
      <c r="H300" s="0" t="inlineStr">
        <is>
          <t>YM</t>
        </is>
      </c>
      <c r="I300" s="0">
        <v>49.99</v>
      </c>
      <c r="J300" s="0">
        <v>15</v>
      </c>
    </row>
    <row r="301" spans="1:10" customHeight="0">
      <c r="A301" s="0">
        <f>HYPERLINK("https://dl.dropboxusercontent.com/scl/fi/t0xpe888q1bfh9pi1hxbq/dsc9558editbcndsu.jpg?rlkey=8laeklyvlx64fhw0nfdjxfi6k&amp;dl=0","Click to download Image")</f>
      </c>
      <c r="C301" s="0" t="inlineStr">
        <is>
          <t>Kristen Youth Hoodie</t>
        </is>
      </c>
      <c r="D301" s="0" t="inlineStr">
        <is>
          <t>'132528</t>
        </is>
      </c>
      <c r="E301" s="0" t="inlineStr">
        <is>
          <t>NDSU KRISTE Y ND:132528D-YL</t>
        </is>
      </c>
      <c r="F301" s="0" t="inlineStr">
        <is>
          <t>'813132528034</t>
        </is>
      </c>
      <c r="G301" s="0" t="inlineStr">
        <is>
          <t>YOUTH</t>
        </is>
      </c>
      <c r="H301" s="0" t="inlineStr">
        <is>
          <t>YL</t>
        </is>
      </c>
      <c r="I301" s="0">
        <v>49.99</v>
      </c>
      <c r="J301" s="0">
        <v>15</v>
      </c>
    </row>
    <row r="302" spans="1:10" customHeight="0">
      <c r="A302" s="0">
        <f>HYPERLINK("https://dl.dropboxusercontent.com/scl/fi/t0xpe888q1bfh9pi1hxbq/dsc9558editbcndsu.jpg?rlkey=8laeklyvlx64fhw0nfdjxfi6k&amp;dl=0","Click to download Image")</f>
      </c>
      <c r="C302" s="0" t="inlineStr">
        <is>
          <t>Kristen Youth Hoodie</t>
        </is>
      </c>
      <c r="D302" s="0" t="inlineStr">
        <is>
          <t>'132528</t>
        </is>
      </c>
      <c r="E302" s="0" t="inlineStr">
        <is>
          <t>NDSU KRISTE Y ND:132528E-YXL</t>
        </is>
      </c>
      <c r="F302" s="0" t="inlineStr">
        <is>
          <t>'813132528041</t>
        </is>
      </c>
      <c r="G302" s="0" t="inlineStr">
        <is>
          <t>YOUTH</t>
        </is>
      </c>
      <c r="H302" s="0" t="inlineStr">
        <is>
          <t>YXL</t>
        </is>
      </c>
      <c r="I302" s="0">
        <v>49.99</v>
      </c>
      <c r="J302" s="0">
        <v>15</v>
      </c>
    </row>
    <row r="303" spans="1:10" customHeight="0">
      <c r="A303" s="0">
        <f>HYPERLINK("https://dl.dropboxusercontent.com/scl/fi/t0xpe888q1bfh9pi1hxbq/dsc9558editbcndsu.jpg?rlkey=8laeklyvlx64fhw0nfdjxfi6k&amp;dl=0","Click to download Image")</f>
      </c>
      <c r="C303" s="0" t="inlineStr">
        <is>
          <t>Kristen Youth Hoodie</t>
        </is>
      </c>
      <c r="D303" s="0" t="inlineStr">
        <is>
          <t>'132528</t>
        </is>
      </c>
      <c r="E303" s="0" t="inlineStr">
        <is>
          <t>NDSU KRISTE Y ND 12PK:132528Z-12PK</t>
        </is>
      </c>
      <c r="F303" s="0" t="inlineStr">
        <is>
          <t>'813132528997</t>
        </is>
      </c>
      <c r="G303" s="0" t="inlineStr">
        <is>
          <t>YOUTH</t>
        </is>
      </c>
      <c r="H303" s="0" t="inlineStr">
        <is>
          <t>12 PACK</t>
        </is>
      </c>
      <c r="I303" s="0">
        <v>480</v>
      </c>
      <c r="J303" s="0">
        <v>5</v>
      </c>
    </row>
    <row r="304" spans="1:10" customHeight="0">
      <c r="A304" s="0">
        <f>HYPERLINK("https://dl.dropboxusercontent.com/scl/fi/zelt24m5vb1rg0nq25pm4/dsc9558editbcndsu.jpg?rlkey=5l8otgx54xifohkcfdttigzyq&amp;dl=0","Click to download Image")</f>
      </c>
      <c r="C304" s="0" t="inlineStr">
        <is>
          <t>Kristen Toddler Hoodie</t>
        </is>
      </c>
      <c r="D304" s="0" t="inlineStr">
        <is>
          <t>'132626</t>
        </is>
      </c>
      <c r="E304" s="0" t="inlineStr">
        <is>
          <t>NDSU KRISTE T ND:132626A-2T</t>
        </is>
      </c>
      <c r="F304" s="0" t="inlineStr">
        <is>
          <t>'813132626082</t>
        </is>
      </c>
      <c r="G304" s="0" t="inlineStr">
        <is>
          <t>TODDLER</t>
        </is>
      </c>
      <c r="H304" s="0" t="inlineStr">
        <is>
          <t>2T</t>
        </is>
      </c>
      <c r="I304" s="0">
        <v>49.99</v>
      </c>
      <c r="J304" s="0">
        <v>3</v>
      </c>
    </row>
    <row r="305" spans="1:10" customHeight="0">
      <c r="A305" s="0">
        <f>HYPERLINK("https://dl.dropboxusercontent.com/scl/fi/zelt24m5vb1rg0nq25pm4/dsc9558editbcndsu.jpg?rlkey=5l8otgx54xifohkcfdttigzyq&amp;dl=0","Click to download Image")</f>
      </c>
      <c r="C305" s="0" t="inlineStr">
        <is>
          <t>Kristen Toddler Hoodie</t>
        </is>
      </c>
      <c r="D305" s="0" t="inlineStr">
        <is>
          <t>'132626</t>
        </is>
      </c>
      <c r="E305" s="0" t="inlineStr">
        <is>
          <t>NDSU KRISTE T ND:132626B-3T</t>
        </is>
      </c>
      <c r="F305" s="0" t="inlineStr">
        <is>
          <t>'813132626099</t>
        </is>
      </c>
      <c r="G305" s="0" t="inlineStr">
        <is>
          <t>TODDLER</t>
        </is>
      </c>
      <c r="H305" s="0" t="inlineStr">
        <is>
          <t>3T</t>
        </is>
      </c>
      <c r="I305" s="0">
        <v>49.99</v>
      </c>
      <c r="J305" s="0">
        <v>3</v>
      </c>
    </row>
    <row r="306" spans="1:10" customHeight="0">
      <c r="A306" s="0">
        <f>HYPERLINK("https://dl.dropboxusercontent.com/scl/fi/zelt24m5vb1rg0nq25pm4/dsc9558editbcndsu.jpg?rlkey=5l8otgx54xifohkcfdttigzyq&amp;dl=0","Click to download Image")</f>
      </c>
      <c r="C306" s="0" t="inlineStr">
        <is>
          <t>Kristen Toddler Hoodie</t>
        </is>
      </c>
      <c r="D306" s="0" t="inlineStr">
        <is>
          <t>'132626</t>
        </is>
      </c>
      <c r="E306" s="0" t="inlineStr">
        <is>
          <t>NDSU KRISTE T ND:132626C-4T</t>
        </is>
      </c>
      <c r="F306" s="0" t="inlineStr">
        <is>
          <t>'813132626105</t>
        </is>
      </c>
      <c r="G306" s="0" t="inlineStr">
        <is>
          <t>TODDLER</t>
        </is>
      </c>
      <c r="H306" s="0" t="inlineStr">
        <is>
          <t>4T</t>
        </is>
      </c>
      <c r="I306" s="0">
        <v>49.99</v>
      </c>
      <c r="J306" s="0">
        <v>3</v>
      </c>
    </row>
    <row r="307" spans="1:10" customHeight="0">
      <c r="A307" s="0">
        <f>HYPERLINK("https://dl.dropboxusercontent.com/scl/fi/zelt24m5vb1rg0nq25pm4/dsc9558editbcndsu.jpg?rlkey=5l8otgx54xifohkcfdttigzyq&amp;dl=0","Click to download Image")</f>
      </c>
      <c r="C307" s="0" t="inlineStr">
        <is>
          <t>Kristen Toddler Hoodie</t>
        </is>
      </c>
      <c r="D307" s="0" t="inlineStr">
        <is>
          <t>'132626</t>
        </is>
      </c>
      <c r="E307" s="0" t="inlineStr">
        <is>
          <t>NDSU KRISTE T ND:132626D-5T</t>
        </is>
      </c>
      <c r="F307" s="0" t="inlineStr">
        <is>
          <t>'813132626112</t>
        </is>
      </c>
      <c r="G307" s="0" t="inlineStr">
        <is>
          <t>TODDLER</t>
        </is>
      </c>
      <c r="H307" s="0" t="inlineStr">
        <is>
          <t>5T</t>
        </is>
      </c>
      <c r="I307" s="0">
        <v>49.99</v>
      </c>
      <c r="J307" s="0">
        <v>3</v>
      </c>
    </row>
    <row r="308" spans="1:10" customHeight="0">
      <c r="A308" s="0">
        <f>HYPERLINK("https://dl.dropboxusercontent.com/scl/fi/zelt24m5vb1rg0nq25pm4/dsc9558editbcndsu.jpg?rlkey=5l8otgx54xifohkcfdttigzyq&amp;dl=0","Click to download Image")</f>
      </c>
      <c r="C308" s="0" t="inlineStr">
        <is>
          <t>Kristen Toddler Hoodie</t>
        </is>
      </c>
      <c r="D308" s="0" t="inlineStr">
        <is>
          <t>'132626</t>
        </is>
      </c>
      <c r="E308" s="0" t="inlineStr">
        <is>
          <t>NDSU KRISTE T ND 12PK:132626Z-12PK</t>
        </is>
      </c>
      <c r="F308" s="0" t="inlineStr">
        <is>
          <t>'813132626990</t>
        </is>
      </c>
      <c r="G308" s="0" t="inlineStr">
        <is>
          <t>TODDLER</t>
        </is>
      </c>
      <c r="H308" s="0" t="inlineStr">
        <is>
          <t>12 PACK</t>
        </is>
      </c>
      <c r="I308" s="0">
        <v>480</v>
      </c>
      <c r="J308" s="0">
        <v>1</v>
      </c>
    </row>
    <row r="309" spans="1:10" customHeight="0">
      <c r="A309" s="0">
        <f>HYPERLINK("https://dl.dropboxusercontent.com/scl/fi/oj2e0ckyfryyskztct7yy/kenny-131029-f.jpg?rlkey=d40ndctp7sijcueduj6kp529r&amp;dl=0","Click to download Image")</f>
      </c>
      <c r="C309" s="0" t="inlineStr">
        <is>
          <t>Kenny Men's Beanie</t>
        </is>
      </c>
      <c r="D309" s="0" t="inlineStr">
        <is>
          <t>'131029</t>
        </is>
      </c>
      <c r="E309" s="0" t="inlineStr">
        <is>
          <t>NDSU KENNY A BK:131029</t>
        </is>
      </c>
      <c r="F309" s="0" t="inlineStr">
        <is>
          <t>'713131029016</t>
        </is>
      </c>
      <c r="G309" s="0" t="inlineStr">
        <is>
          <t>MENS</t>
        </is>
      </c>
      <c r="I309" s="0">
        <v>24.99</v>
      </c>
      <c r="J309" s="0">
        <v>32</v>
      </c>
    </row>
    <row r="310" spans="1:10" customHeight="0">
      <c r="A310" s="0">
        <f>HYPERLINK("https://dl.dropboxusercontent.com/scl/fi/nrg7k1n9ah0dagxf35zbj/jocelyn-128955-f.jpg?rlkey=ua5xxyhyknaewxmqpub7bp3gm&amp;dl=0","Click to download Image")</f>
      </c>
      <c r="C310" s="0" t="inlineStr">
        <is>
          <t>Jocelyn Infant Bodysuit</t>
        </is>
      </c>
      <c r="D310" s="0" t="inlineStr">
        <is>
          <t>'130887</t>
        </is>
      </c>
      <c r="E310" s="0" t="inlineStr">
        <is>
          <t>NDSU JOCELY I RE:130887A-0-3M</t>
        </is>
      </c>
      <c r="F310" s="0" t="inlineStr">
        <is>
          <t>'813130887003</t>
        </is>
      </c>
      <c r="G310" s="0" t="inlineStr">
        <is>
          <t>INFANT</t>
        </is>
      </c>
      <c r="H310" s="0" t="inlineStr">
        <is>
          <t>0-3M</t>
        </is>
      </c>
      <c r="I310" s="0">
        <v>34.99</v>
      </c>
      <c r="J310" s="0">
        <v>7</v>
      </c>
    </row>
    <row r="311" spans="1:10" customHeight="0">
      <c r="A311" s="0">
        <f>HYPERLINK("https://dl.dropboxusercontent.com/scl/fi/nrg7k1n9ah0dagxf35zbj/jocelyn-128955-f.jpg?rlkey=ua5xxyhyknaewxmqpub7bp3gm&amp;dl=0","Click to download Image")</f>
      </c>
      <c r="C311" s="0" t="inlineStr">
        <is>
          <t>Jocelyn Infant Bodysuit</t>
        </is>
      </c>
      <c r="D311" s="0" t="inlineStr">
        <is>
          <t>'130887</t>
        </is>
      </c>
      <c r="E311" s="0" t="inlineStr">
        <is>
          <t>NDSU JOCELY I RE:130887B-3-6M</t>
        </is>
      </c>
      <c r="F311" s="0" t="inlineStr">
        <is>
          <t>'813130887010</t>
        </is>
      </c>
      <c r="G311" s="0" t="inlineStr">
        <is>
          <t>INFANT</t>
        </is>
      </c>
      <c r="H311" s="0" t="inlineStr">
        <is>
          <t>3-6M</t>
        </is>
      </c>
      <c r="I311" s="0">
        <v>34.99</v>
      </c>
      <c r="J311" s="0">
        <v>3</v>
      </c>
    </row>
    <row r="312" spans="1:10" customHeight="0">
      <c r="A312" s="0">
        <f>HYPERLINK("https://dl.dropboxusercontent.com/scl/fi/nrg7k1n9ah0dagxf35zbj/jocelyn-128955-f.jpg?rlkey=ua5xxyhyknaewxmqpub7bp3gm&amp;dl=0","Click to download Image")</f>
      </c>
      <c r="C312" s="0" t="inlineStr">
        <is>
          <t>Jocelyn Infant Bodysuit</t>
        </is>
      </c>
      <c r="D312" s="0" t="inlineStr">
        <is>
          <t>'130887</t>
        </is>
      </c>
      <c r="E312" s="0" t="inlineStr">
        <is>
          <t>NDSU JOCELY I RE:130887C-6-9M</t>
        </is>
      </c>
      <c r="F312" s="0" t="inlineStr">
        <is>
          <t>'813130887027</t>
        </is>
      </c>
      <c r="G312" s="0" t="inlineStr">
        <is>
          <t>INFANT</t>
        </is>
      </c>
      <c r="H312" s="0" t="inlineStr">
        <is>
          <t>6-9M</t>
        </is>
      </c>
      <c r="I312" s="0">
        <v>34.99</v>
      </c>
      <c r="J312" s="0">
        <v>5</v>
      </c>
    </row>
    <row r="313" spans="1:10" customHeight="0">
      <c r="A313" s="0">
        <f>HYPERLINK("https://dl.dropboxusercontent.com/scl/fi/nrg7k1n9ah0dagxf35zbj/jocelyn-128955-f.jpg?rlkey=ua5xxyhyknaewxmqpub7bp3gm&amp;dl=0","Click to download Image")</f>
      </c>
      <c r="C313" s="0" t="inlineStr">
        <is>
          <t>Jocelyn Infant Bodysuit</t>
        </is>
      </c>
      <c r="D313" s="0" t="inlineStr">
        <is>
          <t>'130887</t>
        </is>
      </c>
      <c r="E313" s="0" t="inlineStr">
        <is>
          <t>NDSU JOCELY I RE:130887F-12M</t>
        </is>
      </c>
      <c r="F313" s="0" t="inlineStr">
        <is>
          <t>'813130887034</t>
        </is>
      </c>
      <c r="G313" s="0" t="inlineStr">
        <is>
          <t>INFANT</t>
        </is>
      </c>
      <c r="H313" s="0" t="inlineStr">
        <is>
          <t>12M</t>
        </is>
      </c>
      <c r="I313" s="0">
        <v>34.99</v>
      </c>
      <c r="J313" s="0">
        <v>6</v>
      </c>
    </row>
    <row r="314" spans="1:10" customHeight="0">
      <c r="A314" s="0">
        <f>HYPERLINK("https://dl.dropboxusercontent.com/scl/fi/nrg7k1n9ah0dagxf35zbj/jocelyn-128955-f.jpg?rlkey=ua5xxyhyknaewxmqpub7bp3gm&amp;dl=0","Click to download Image")</f>
      </c>
      <c r="C314" s="0" t="inlineStr">
        <is>
          <t>Jocelyn Infant Bodysuit</t>
        </is>
      </c>
      <c r="D314" s="0" t="inlineStr">
        <is>
          <t>'130887</t>
        </is>
      </c>
      <c r="E314" s="0" t="inlineStr">
        <is>
          <t>NDSU JOCELY I RE 12PK:130887Z-12PK</t>
        </is>
      </c>
      <c r="F314" s="0" t="inlineStr">
        <is>
          <t>'813130887997</t>
        </is>
      </c>
      <c r="G314" s="0" t="inlineStr">
        <is>
          <t>INFANT</t>
        </is>
      </c>
      <c r="H314" s="0" t="inlineStr">
        <is>
          <t>12 PACK</t>
        </is>
      </c>
      <c r="I314" s="0">
        <v>336</v>
      </c>
      <c r="J314" s="0">
        <v>1</v>
      </c>
    </row>
    <row r="315" spans="1:10" customHeight="0">
      <c r="A315" s="0">
        <f>HYPERLINK("https://dl.dropboxusercontent.com/scl/fi/eurl0svvim4u43c49sytk/125972-f.jpg?rlkey=d4383iajh2pr3fe2vpb1aii25&amp;dl=0","Click to download Image")</f>
      </c>
      <c r="C315" s="0" t="inlineStr">
        <is>
          <t>Hollis Infant Bodysuit</t>
        </is>
      </c>
      <c r="D315" s="0" t="inlineStr">
        <is>
          <t>'125972</t>
        </is>
      </c>
      <c r="E315" s="0" t="inlineStr">
        <is>
          <t>NDSU HOLLIS I GN:125972A-0-3M</t>
        </is>
      </c>
      <c r="F315" s="0" t="inlineStr">
        <is>
          <t>'813125972004</t>
        </is>
      </c>
      <c r="G315" s="0" t="inlineStr">
        <is>
          <t>INFANT</t>
        </is>
      </c>
      <c r="H315" s="0" t="inlineStr">
        <is>
          <t>0-3M</t>
        </is>
      </c>
      <c r="I315" s="0">
        <v>29.99</v>
      </c>
      <c r="J315" s="0">
        <v>7</v>
      </c>
    </row>
    <row r="316" spans="1:10" customHeight="0">
      <c r="A316" s="0">
        <f>HYPERLINK("https://dl.dropboxusercontent.com/scl/fi/eurl0svvim4u43c49sytk/125972-f.jpg?rlkey=d4383iajh2pr3fe2vpb1aii25&amp;dl=0","Click to download Image")</f>
      </c>
      <c r="C316" s="0" t="inlineStr">
        <is>
          <t>Hollis Infant Bodysuit</t>
        </is>
      </c>
      <c r="D316" s="0" t="inlineStr">
        <is>
          <t>'125972</t>
        </is>
      </c>
      <c r="E316" s="0" t="inlineStr">
        <is>
          <t>NDSU HOLLIS I GN:125972B-3-6M</t>
        </is>
      </c>
      <c r="F316" s="0" t="inlineStr">
        <is>
          <t>'813125972011</t>
        </is>
      </c>
      <c r="G316" s="0" t="inlineStr">
        <is>
          <t>INFANT</t>
        </is>
      </c>
      <c r="H316" s="0" t="inlineStr">
        <is>
          <t>3-6M</t>
        </is>
      </c>
      <c r="I316" s="0">
        <v>29.99</v>
      </c>
      <c r="J316" s="0">
        <v>6</v>
      </c>
    </row>
    <row r="317" spans="1:10" customHeight="0">
      <c r="A317" s="0">
        <f>HYPERLINK("https://dl.dropboxusercontent.com/scl/fi/eurl0svvim4u43c49sytk/125972-f.jpg?rlkey=d4383iajh2pr3fe2vpb1aii25&amp;dl=0","Click to download Image")</f>
      </c>
      <c r="C317" s="0" t="inlineStr">
        <is>
          <t>Hollis Infant Bodysuit</t>
        </is>
      </c>
      <c r="D317" s="0" t="inlineStr">
        <is>
          <t>'125972</t>
        </is>
      </c>
      <c r="E317" s="0" t="inlineStr">
        <is>
          <t>NDSU HOLLIS I GN:125972C-6-9M</t>
        </is>
      </c>
      <c r="F317" s="0" t="inlineStr">
        <is>
          <t>'813125972028</t>
        </is>
      </c>
      <c r="G317" s="0" t="inlineStr">
        <is>
          <t>INFANT</t>
        </is>
      </c>
      <c r="H317" s="0" t="inlineStr">
        <is>
          <t>6-9M</t>
        </is>
      </c>
      <c r="I317" s="0">
        <v>29.99</v>
      </c>
      <c r="J317" s="0">
        <v>6</v>
      </c>
    </row>
    <row r="318" spans="1:10" customHeight="0">
      <c r="A318" s="0">
        <f>HYPERLINK("https://dl.dropboxusercontent.com/scl/fi/eurl0svvim4u43c49sytk/125972-f.jpg?rlkey=d4383iajh2pr3fe2vpb1aii25&amp;dl=0","Click to download Image")</f>
      </c>
      <c r="C318" s="0" t="inlineStr">
        <is>
          <t>Hollis Infant Bodysuit</t>
        </is>
      </c>
      <c r="D318" s="0" t="inlineStr">
        <is>
          <t>'125972</t>
        </is>
      </c>
      <c r="E318" s="0" t="inlineStr">
        <is>
          <t>NDSU HOLLIS I GN:125972F-12M</t>
        </is>
      </c>
      <c r="F318" s="0" t="inlineStr">
        <is>
          <t>'813125972035</t>
        </is>
      </c>
      <c r="G318" s="0" t="inlineStr">
        <is>
          <t>INFANT</t>
        </is>
      </c>
      <c r="H318" s="0" t="inlineStr">
        <is>
          <t>12M</t>
        </is>
      </c>
      <c r="I318" s="0">
        <v>29.99</v>
      </c>
      <c r="J318" s="0">
        <v>6</v>
      </c>
    </row>
    <row r="319" spans="1:10" customHeight="0">
      <c r="A319" s="0">
        <f>HYPERLINK("https://dl.dropboxusercontent.com/scl/fi/eurl0svvim4u43c49sytk/125972-f.jpg?rlkey=d4383iajh2pr3fe2vpb1aii25&amp;dl=0","Click to download Image")</f>
      </c>
      <c r="C319" s="0" t="inlineStr">
        <is>
          <t>Hollis Infant Bodysuit</t>
        </is>
      </c>
      <c r="D319" s="0" t="inlineStr">
        <is>
          <t>'125972</t>
        </is>
      </c>
      <c r="E319" s="0" t="inlineStr">
        <is>
          <t>NDSU HOLLIS I GN 12PK:125972Z-12PK</t>
        </is>
      </c>
      <c r="F319" s="0" t="inlineStr">
        <is>
          <t>'813125972998</t>
        </is>
      </c>
      <c r="G319" s="0" t="inlineStr">
        <is>
          <t>INFANT</t>
        </is>
      </c>
      <c r="H319" s="0" t="inlineStr">
        <is>
          <t>12 PACK</t>
        </is>
      </c>
      <c r="I319" s="0">
        <v>288</v>
      </c>
      <c r="J319" s="0">
        <v>2</v>
      </c>
    </row>
    <row r="320" spans="1:10" customHeight="0">
      <c r="A320" s="0">
        <f>HYPERLINK("https://dl.dropboxusercontent.com/scl/fi/cis1a1avz7ntvixos64ua/desmond-130936-af.jpg?rlkey=ywnlt1s52w5wx5rpxtr5zju3v&amp;dl=0","Click to download Image")</f>
      </c>
      <c r="C320" s="0" t="inlineStr">
        <is>
          <t>Desmond Men's Cap</t>
        </is>
      </c>
      <c r="D320" s="0" t="inlineStr">
        <is>
          <t>'130936</t>
        </is>
      </c>
      <c r="E320" s="0" t="inlineStr">
        <is>
          <t>NDSU DESMON A BK:130936</t>
        </is>
      </c>
      <c r="F320" s="0" t="inlineStr">
        <is>
          <t>'713130936001</t>
        </is>
      </c>
      <c r="G320" s="0" t="inlineStr">
        <is>
          <t>MENS</t>
        </is>
      </c>
      <c r="H320" s="0" t="inlineStr">
        <is>
          <t>STANDARD MENS</t>
        </is>
      </c>
      <c r="I320" s="0">
        <v>24.99</v>
      </c>
      <c r="J320" s="0">
        <v>28</v>
      </c>
    </row>
    <row r="321" spans="1:10" customHeight="0">
      <c r="A321" s="0">
        <f>HYPERLINK("https://dl.dropboxusercontent.com/scl/fi/td1b52jxs6gd4z1iecmjz/emmett-130943-af.jpg?rlkey=x18jthzhqxjuu3lmd3adjvgel&amp;dl=0","Click to download Image")</f>
      </c>
      <c r="C321" s="0" t="inlineStr">
        <is>
          <t>Emmett Men's Cap</t>
        </is>
      </c>
      <c r="D321" s="0" t="inlineStr">
        <is>
          <t>'130943</t>
        </is>
      </c>
      <c r="E321" s="0" t="inlineStr">
        <is>
          <t>NDSU EMMETT A GN:130943</t>
        </is>
      </c>
      <c r="F321" s="0" t="inlineStr">
        <is>
          <t>'713130943009</t>
        </is>
      </c>
      <c r="G321" s="0" t="inlineStr">
        <is>
          <t>MENS</t>
        </is>
      </c>
      <c r="H321" s="0" t="inlineStr">
        <is>
          <t>STANDARD:58CM</t>
        </is>
      </c>
      <c r="I321" s="0">
        <v>24.99</v>
      </c>
      <c r="J321" s="0">
        <v>65</v>
      </c>
    </row>
    <row r="322" spans="1:10" customHeight="0">
      <c r="A322" s="0">
        <f>HYPERLINK("https://dl.dropboxusercontent.com/scl/fi/i83hsa052np5nltjnugs8/jamie-133009-f.jpg?rlkey=l87mjj552rfrxki8qk5p0ehm7&amp;dl=0","Click to download Image")</f>
      </c>
      <c r="C322" s="0" t="inlineStr">
        <is>
          <t>Jamie Infant Joggers</t>
        </is>
      </c>
      <c r="D322" s="0" t="inlineStr">
        <is>
          <t>'133009</t>
        </is>
      </c>
      <c r="E322" s="0" t="inlineStr">
        <is>
          <t>NDSU JAMIE I BK:133009A-0-3M</t>
        </is>
      </c>
      <c r="F322" s="0" t="inlineStr">
        <is>
          <t>'813133009006</t>
        </is>
      </c>
      <c r="G322" s="0" t="inlineStr">
        <is>
          <t>INFANT</t>
        </is>
      </c>
      <c r="H322" s="0" t="inlineStr">
        <is>
          <t>0-3M</t>
        </is>
      </c>
      <c r="I322" s="0">
        <v>32.99</v>
      </c>
      <c r="J322" s="0">
        <v>5</v>
      </c>
    </row>
    <row r="323" spans="1:10" customHeight="0">
      <c r="A323" s="0">
        <f>HYPERLINK("https://dl.dropboxusercontent.com/scl/fi/i83hsa052np5nltjnugs8/jamie-133009-f.jpg?rlkey=l87mjj552rfrxki8qk5p0ehm7&amp;dl=0","Click to download Image")</f>
      </c>
      <c r="C323" s="0" t="inlineStr">
        <is>
          <t>Jamie Infant Joggers</t>
        </is>
      </c>
      <c r="D323" s="0" t="inlineStr">
        <is>
          <t>'133009</t>
        </is>
      </c>
      <c r="E323" s="0" t="inlineStr">
        <is>
          <t>NDSU JAMIE I BK:133009B-3-6M</t>
        </is>
      </c>
      <c r="F323" s="0" t="inlineStr">
        <is>
          <t>'813133009013</t>
        </is>
      </c>
      <c r="G323" s="0" t="inlineStr">
        <is>
          <t>INFANT</t>
        </is>
      </c>
      <c r="H323" s="0" t="inlineStr">
        <is>
          <t>3-6M</t>
        </is>
      </c>
      <c r="I323" s="0">
        <v>32.99</v>
      </c>
      <c r="J323" s="0">
        <v>5</v>
      </c>
    </row>
    <row r="324" spans="1:10" customHeight="0">
      <c r="A324" s="0">
        <f>HYPERLINK("https://dl.dropboxusercontent.com/scl/fi/i83hsa052np5nltjnugs8/jamie-133009-f.jpg?rlkey=l87mjj552rfrxki8qk5p0ehm7&amp;dl=0","Click to download Image")</f>
      </c>
      <c r="C324" s="0" t="inlineStr">
        <is>
          <t>Jamie Infant Joggers</t>
        </is>
      </c>
      <c r="D324" s="0" t="inlineStr">
        <is>
          <t>'133009</t>
        </is>
      </c>
      <c r="E324" s="0" t="inlineStr">
        <is>
          <t>NDSU JAMIE I BK:133009C-6-9M</t>
        </is>
      </c>
      <c r="F324" s="0" t="inlineStr">
        <is>
          <t>'813133009020</t>
        </is>
      </c>
      <c r="G324" s="0" t="inlineStr">
        <is>
          <t>INFANT</t>
        </is>
      </c>
      <c r="H324" s="0" t="inlineStr">
        <is>
          <t>6-9M</t>
        </is>
      </c>
      <c r="I324" s="0">
        <v>32.99</v>
      </c>
      <c r="J324" s="0">
        <v>5</v>
      </c>
    </row>
    <row r="325" spans="1:10" customHeight="0">
      <c r="A325" s="0">
        <f>HYPERLINK("https://dl.dropboxusercontent.com/scl/fi/i83hsa052np5nltjnugs8/jamie-133009-f.jpg?rlkey=l87mjj552rfrxki8qk5p0ehm7&amp;dl=0","Click to download Image")</f>
      </c>
      <c r="C325" s="0" t="inlineStr">
        <is>
          <t>Jamie Infant Joggers</t>
        </is>
      </c>
      <c r="D325" s="0" t="inlineStr">
        <is>
          <t>'133009</t>
        </is>
      </c>
      <c r="E325" s="0" t="inlineStr">
        <is>
          <t>NDSU JAMIE I BK:133009F-12M</t>
        </is>
      </c>
      <c r="F325" s="0" t="inlineStr">
        <is>
          <t>'813133009037</t>
        </is>
      </c>
      <c r="G325" s="0" t="inlineStr">
        <is>
          <t>INFANT</t>
        </is>
      </c>
      <c r="H325" s="0" t="inlineStr">
        <is>
          <t>12M</t>
        </is>
      </c>
      <c r="I325" s="0">
        <v>32.99</v>
      </c>
      <c r="J325" s="0">
        <v>5</v>
      </c>
    </row>
    <row r="326" spans="1:10" customHeight="0">
      <c r="A326" s="0">
        <f>HYPERLINK("https://dl.dropboxusercontent.com/scl/fi/i83hsa052np5nltjnugs8/jamie-133009-f.jpg?rlkey=l87mjj552rfrxki8qk5p0ehm7&amp;dl=0","Click to download Image")</f>
      </c>
      <c r="C326" s="0" t="inlineStr">
        <is>
          <t>Jamie Infant Joggers</t>
        </is>
      </c>
      <c r="D326" s="0" t="inlineStr">
        <is>
          <t>'133009</t>
        </is>
      </c>
      <c r="E326" s="0" t="inlineStr">
        <is>
          <t>NDSU JAMIE I BK 12PK:133009Z-12PK</t>
        </is>
      </c>
      <c r="F326" s="0" t="inlineStr">
        <is>
          <t>'813133009990</t>
        </is>
      </c>
      <c r="G326" s="0" t="inlineStr">
        <is>
          <t>INFANT</t>
        </is>
      </c>
      <c r="H326" s="0" t="inlineStr">
        <is>
          <t>12 PACK</t>
        </is>
      </c>
      <c r="I326" s="0">
        <v>316.8</v>
      </c>
      <c r="J326" s="0">
        <v>1</v>
      </c>
    </row>
    <row r="327" spans="1:10" customHeight="0">
      <c r="A327" s="0">
        <f>HYPERLINK("https://dl.dropboxusercontent.com/scl/fi/87soba1po5q0d2wektq0q/jamie137945f34322.jpg?rlkey=r7lfezo9lyswimfxsm450xk5c&amp;dl=0","Click to download Image")</f>
      </c>
      <c r="C327" s="0" t="inlineStr">
        <is>
          <t>Jamie Infant Joggers</t>
        </is>
      </c>
      <c r="D327" s="0" t="inlineStr">
        <is>
          <t>'137945</t>
        </is>
      </c>
      <c r="E327" s="0" t="inlineStr">
        <is>
          <t>NDSU JAMIE I BK:137945A-0-3M</t>
        </is>
      </c>
      <c r="F327" s="0" t="inlineStr">
        <is>
          <t>'813137945003</t>
        </is>
      </c>
      <c r="G327" s="0" t="inlineStr">
        <is>
          <t>INFANT</t>
        </is>
      </c>
      <c r="H327" s="0" t="inlineStr">
        <is>
          <t>0-3M</t>
        </is>
      </c>
      <c r="I327" s="0">
        <v>32.99</v>
      </c>
      <c r="J327" s="0">
        <v>9</v>
      </c>
    </row>
    <row r="328" spans="1:10" customHeight="0">
      <c r="A328" s="0">
        <f>HYPERLINK("https://dl.dropboxusercontent.com/scl/fi/87soba1po5q0d2wektq0q/jamie137945f34322.jpg?rlkey=r7lfezo9lyswimfxsm450xk5c&amp;dl=0","Click to download Image")</f>
      </c>
      <c r="C328" s="0" t="inlineStr">
        <is>
          <t>Jamie Infant Joggers</t>
        </is>
      </c>
      <c r="D328" s="0" t="inlineStr">
        <is>
          <t>'137945</t>
        </is>
      </c>
      <c r="E328" s="0" t="inlineStr">
        <is>
          <t>NDSU JAMIE I BK:137945B-3-6M</t>
        </is>
      </c>
      <c r="F328" s="0" t="inlineStr">
        <is>
          <t>'813137945010</t>
        </is>
      </c>
      <c r="G328" s="0" t="inlineStr">
        <is>
          <t>INFANT</t>
        </is>
      </c>
      <c r="H328" s="0" t="inlineStr">
        <is>
          <t>3-6M</t>
        </is>
      </c>
      <c r="I328" s="0">
        <v>32.99</v>
      </c>
      <c r="J328" s="0">
        <v>9</v>
      </c>
    </row>
    <row r="329" spans="1:10" customHeight="0">
      <c r="A329" s="0">
        <f>HYPERLINK("https://dl.dropboxusercontent.com/scl/fi/87soba1po5q0d2wektq0q/jamie137945f34322.jpg?rlkey=r7lfezo9lyswimfxsm450xk5c&amp;dl=0","Click to download Image")</f>
      </c>
      <c r="C329" s="0" t="inlineStr">
        <is>
          <t>Jamie Infant Joggers</t>
        </is>
      </c>
      <c r="D329" s="0" t="inlineStr">
        <is>
          <t>'137945</t>
        </is>
      </c>
      <c r="E329" s="0" t="inlineStr">
        <is>
          <t>NDSU JAMIE I BK:137945C-6-9M</t>
        </is>
      </c>
      <c r="F329" s="0" t="inlineStr">
        <is>
          <t>'813137945027</t>
        </is>
      </c>
      <c r="G329" s="0" t="inlineStr">
        <is>
          <t>INFANT</t>
        </is>
      </c>
      <c r="H329" s="0" t="inlineStr">
        <is>
          <t>6-9M</t>
        </is>
      </c>
      <c r="I329" s="0">
        <v>32.99</v>
      </c>
      <c r="J329" s="0">
        <v>10</v>
      </c>
    </row>
    <row r="330" spans="1:10" customHeight="0">
      <c r="A330" s="0">
        <f>HYPERLINK("https://dl.dropboxusercontent.com/scl/fi/87soba1po5q0d2wektq0q/jamie137945f34322.jpg?rlkey=r7lfezo9lyswimfxsm450xk5c&amp;dl=0","Click to download Image")</f>
      </c>
      <c r="C330" s="0" t="inlineStr">
        <is>
          <t>Jamie Infant Joggers</t>
        </is>
      </c>
      <c r="D330" s="0" t="inlineStr">
        <is>
          <t>'137945</t>
        </is>
      </c>
      <c r="E330" s="0" t="inlineStr">
        <is>
          <t>NDSU JAMIE I BK:137945F-12M</t>
        </is>
      </c>
      <c r="F330" s="0" t="inlineStr">
        <is>
          <t>'813137945034</t>
        </is>
      </c>
      <c r="G330" s="0" t="inlineStr">
        <is>
          <t>INFANT</t>
        </is>
      </c>
      <c r="H330" s="0" t="inlineStr">
        <is>
          <t>12M</t>
        </is>
      </c>
      <c r="I330" s="0">
        <v>32.99</v>
      </c>
      <c r="J330" s="0">
        <v>9</v>
      </c>
    </row>
    <row r="331" spans="1:10" customHeight="0">
      <c r="A331" s="0">
        <f>HYPERLINK("https://dl.dropboxusercontent.com/scl/fi/87soba1po5q0d2wektq0q/jamie137945f34322.jpg?rlkey=r7lfezo9lyswimfxsm450xk5c&amp;dl=0","Click to download Image")</f>
      </c>
      <c r="C331" s="0" t="inlineStr">
        <is>
          <t>Jamie Infant Joggers</t>
        </is>
      </c>
      <c r="D331" s="0" t="inlineStr">
        <is>
          <t>'137945</t>
        </is>
      </c>
      <c r="E331" s="0" t="inlineStr">
        <is>
          <t>NDSU JAMIE I BK:137945Z-12PK</t>
        </is>
      </c>
      <c r="F331" s="0" t="inlineStr">
        <is>
          <t>'813137945997</t>
        </is>
      </c>
      <c r="G331" s="0" t="inlineStr">
        <is>
          <t>INFANT</t>
        </is>
      </c>
      <c r="H331" s="0" t="inlineStr">
        <is>
          <t>12 PACK</t>
        </is>
      </c>
      <c r="I331" s="0">
        <v>316.8</v>
      </c>
      <c r="J331" s="0">
        <v>0</v>
      </c>
    </row>
    <row r="332" spans="1:10" customHeight="0">
      <c r="A332" s="0">
        <f>HYPERLINK("https://dl.dropboxusercontent.com/scl/fi/y73grm0ql9htkhvtw7fu8/jamie-132903t.jpg?rlkey=o9gymq4rkwvwlpvdjrgsrdpx5&amp;dl=0","Click to download Image")</f>
      </c>
      <c r="C332" s="0" t="inlineStr">
        <is>
          <t>Jamie Youth Joggers</t>
        </is>
      </c>
      <c r="D332" s="0" t="inlineStr">
        <is>
          <t>'132903</t>
        </is>
      </c>
      <c r="E332" s="0" t="inlineStr">
        <is>
          <t>NDSU JAMIE Y BK:132903B-YS</t>
        </is>
      </c>
      <c r="F332" s="0" t="inlineStr">
        <is>
          <t>'813132903015</t>
        </is>
      </c>
      <c r="G332" s="0" t="inlineStr">
        <is>
          <t>YOUTH</t>
        </is>
      </c>
      <c r="H332" s="0" t="inlineStr">
        <is>
          <t>YS</t>
        </is>
      </c>
      <c r="I332" s="0">
        <v>34.99</v>
      </c>
      <c r="J332" s="0">
        <v>8</v>
      </c>
    </row>
    <row r="333" spans="1:10" customHeight="0">
      <c r="A333" s="0">
        <f>HYPERLINK("https://dl.dropboxusercontent.com/scl/fi/y73grm0ql9htkhvtw7fu8/jamie-132903t.jpg?rlkey=o9gymq4rkwvwlpvdjrgsrdpx5&amp;dl=0","Click to download Image")</f>
      </c>
      <c r="C333" s="0" t="inlineStr">
        <is>
          <t>Jamie Youth Joggers</t>
        </is>
      </c>
      <c r="D333" s="0" t="inlineStr">
        <is>
          <t>'132903</t>
        </is>
      </c>
      <c r="E333" s="0" t="inlineStr">
        <is>
          <t>NDSU JAMIE Y BK:132903C-YM</t>
        </is>
      </c>
      <c r="F333" s="0" t="inlineStr">
        <is>
          <t>'813132903022</t>
        </is>
      </c>
      <c r="G333" s="0" t="inlineStr">
        <is>
          <t>YOUTH</t>
        </is>
      </c>
      <c r="H333" s="0" t="inlineStr">
        <is>
          <t>YM</t>
        </is>
      </c>
      <c r="I333" s="0">
        <v>34.99</v>
      </c>
      <c r="J333" s="0">
        <v>6</v>
      </c>
    </row>
    <row r="334" spans="1:10" customHeight="0">
      <c r="A334" s="0">
        <f>HYPERLINK("https://dl.dropboxusercontent.com/scl/fi/y73grm0ql9htkhvtw7fu8/jamie-132903t.jpg?rlkey=o9gymq4rkwvwlpvdjrgsrdpx5&amp;dl=0","Click to download Image")</f>
      </c>
      <c r="C334" s="0" t="inlineStr">
        <is>
          <t>Jamie Youth Joggers</t>
        </is>
      </c>
      <c r="D334" s="0" t="inlineStr">
        <is>
          <t>'132903</t>
        </is>
      </c>
      <c r="E334" s="0" t="inlineStr">
        <is>
          <t>NDSU JAMIE Y BK:132903D-YL</t>
        </is>
      </c>
      <c r="F334" s="0" t="inlineStr">
        <is>
          <t>'813132903039</t>
        </is>
      </c>
      <c r="G334" s="0" t="inlineStr">
        <is>
          <t>YOUTH</t>
        </is>
      </c>
      <c r="H334" s="0" t="inlineStr">
        <is>
          <t>YL</t>
        </is>
      </c>
      <c r="I334" s="0">
        <v>34.99</v>
      </c>
      <c r="J334" s="0">
        <v>7</v>
      </c>
    </row>
    <row r="335" spans="1:10" customHeight="0">
      <c r="A335" s="0">
        <f>HYPERLINK("https://dl.dropboxusercontent.com/scl/fi/y73grm0ql9htkhvtw7fu8/jamie-132903t.jpg?rlkey=o9gymq4rkwvwlpvdjrgsrdpx5&amp;dl=0","Click to download Image")</f>
      </c>
      <c r="C335" s="0" t="inlineStr">
        <is>
          <t>Jamie Youth Joggers</t>
        </is>
      </c>
      <c r="D335" s="0" t="inlineStr">
        <is>
          <t>'132903</t>
        </is>
      </c>
      <c r="E335" s="0" t="inlineStr">
        <is>
          <t>NDSU JAMIE Y BK:132903E-YXL</t>
        </is>
      </c>
      <c r="F335" s="0" t="inlineStr">
        <is>
          <t>'813132903046</t>
        </is>
      </c>
      <c r="G335" s="0" t="inlineStr">
        <is>
          <t>YOUTH</t>
        </is>
      </c>
      <c r="H335" s="0" t="inlineStr">
        <is>
          <t>YXL</t>
        </is>
      </c>
      <c r="I335" s="0">
        <v>34.99</v>
      </c>
      <c r="J335" s="0">
        <v>6</v>
      </c>
    </row>
    <row r="336" spans="1:10" customHeight="0">
      <c r="A336" s="0">
        <f>HYPERLINK("https://dl.dropboxusercontent.com/scl/fi/y73grm0ql9htkhvtw7fu8/jamie-132903t.jpg?rlkey=o9gymq4rkwvwlpvdjrgsrdpx5&amp;dl=0","Click to download Image")</f>
      </c>
      <c r="C336" s="0" t="inlineStr">
        <is>
          <t>Jamie Youth Joggers</t>
        </is>
      </c>
      <c r="D336" s="0" t="inlineStr">
        <is>
          <t>'132903</t>
        </is>
      </c>
      <c r="E336" s="0" t="inlineStr">
        <is>
          <t>NDSU JAMIE Y BK 12PK:132903Z-12PK</t>
        </is>
      </c>
      <c r="F336" s="0" t="inlineStr">
        <is>
          <t>'813132903992</t>
        </is>
      </c>
      <c r="G336" s="0" t="inlineStr">
        <is>
          <t>YOUTH</t>
        </is>
      </c>
      <c r="H336" s="0" t="inlineStr">
        <is>
          <t>12 PACK</t>
        </is>
      </c>
      <c r="I336" s="0">
        <v>336</v>
      </c>
      <c r="J336" s="0">
        <v>2</v>
      </c>
    </row>
    <row r="337" spans="1:10" customHeight="0">
      <c r="A337" s="0">
        <f>HYPERLINK("https://dl.dropboxusercontent.com/scl/fi/6of30fep5lhdbcntgjtpj/jamie-132903t.jpg?rlkey=41k7v2zpgp3uwzfjhplbn5yj0&amp;dl=0","Click to download Image")</f>
      </c>
      <c r="C337" s="0" t="inlineStr">
        <is>
          <t>Jamie Toddler Joggers</t>
        </is>
      </c>
      <c r="D337" s="0" t="inlineStr">
        <is>
          <t>'132908</t>
        </is>
      </c>
      <c r="E337" s="0" t="inlineStr">
        <is>
          <t>NDSU JAMIE T BK:132908A-2T</t>
        </is>
      </c>
      <c r="F337" s="0" t="inlineStr">
        <is>
          <t>'813132908089</t>
        </is>
      </c>
      <c r="G337" s="0" t="inlineStr">
        <is>
          <t>TODDLER</t>
        </is>
      </c>
      <c r="H337" s="0" t="inlineStr">
        <is>
          <t>2T</t>
        </is>
      </c>
      <c r="I337" s="0">
        <v>34.99</v>
      </c>
      <c r="J337" s="0">
        <v>9</v>
      </c>
    </row>
    <row r="338" spans="1:10" customHeight="0">
      <c r="A338" s="0">
        <f>HYPERLINK("https://dl.dropboxusercontent.com/scl/fi/6of30fep5lhdbcntgjtpj/jamie-132903t.jpg?rlkey=41k7v2zpgp3uwzfjhplbn5yj0&amp;dl=0","Click to download Image")</f>
      </c>
      <c r="C338" s="0" t="inlineStr">
        <is>
          <t>Jamie Toddler Joggers</t>
        </is>
      </c>
      <c r="D338" s="0" t="inlineStr">
        <is>
          <t>'132908</t>
        </is>
      </c>
      <c r="E338" s="0" t="inlineStr">
        <is>
          <t>NDSU JAMIE T BK:132908B-3T</t>
        </is>
      </c>
      <c r="F338" s="0" t="inlineStr">
        <is>
          <t>'813132908096</t>
        </is>
      </c>
      <c r="G338" s="0" t="inlineStr">
        <is>
          <t>TODDLER</t>
        </is>
      </c>
      <c r="H338" s="0" t="inlineStr">
        <is>
          <t>3T</t>
        </is>
      </c>
      <c r="I338" s="0">
        <v>34.99</v>
      </c>
      <c r="J338" s="0">
        <v>9</v>
      </c>
    </row>
    <row r="339" spans="1:10" customHeight="0">
      <c r="A339" s="0">
        <f>HYPERLINK("https://dl.dropboxusercontent.com/scl/fi/6of30fep5lhdbcntgjtpj/jamie-132903t.jpg?rlkey=41k7v2zpgp3uwzfjhplbn5yj0&amp;dl=0","Click to download Image")</f>
      </c>
      <c r="C339" s="0" t="inlineStr">
        <is>
          <t>Jamie Toddler Joggers</t>
        </is>
      </c>
      <c r="D339" s="0" t="inlineStr">
        <is>
          <t>'132908</t>
        </is>
      </c>
      <c r="E339" s="0" t="inlineStr">
        <is>
          <t>NDSU JAMIE T BK:132908C-4T</t>
        </is>
      </c>
      <c r="F339" s="0" t="inlineStr">
        <is>
          <t>'813132908102</t>
        </is>
      </c>
      <c r="G339" s="0" t="inlineStr">
        <is>
          <t>TODDLER</t>
        </is>
      </c>
      <c r="H339" s="0" t="inlineStr">
        <is>
          <t>4T</t>
        </is>
      </c>
      <c r="I339" s="0">
        <v>34.99</v>
      </c>
      <c r="J339" s="0">
        <v>9</v>
      </c>
    </row>
    <row r="340" spans="1:10" customHeight="0">
      <c r="A340" s="0">
        <f>HYPERLINK("https://dl.dropboxusercontent.com/scl/fi/6of30fep5lhdbcntgjtpj/jamie-132903t.jpg?rlkey=41k7v2zpgp3uwzfjhplbn5yj0&amp;dl=0","Click to download Image")</f>
      </c>
      <c r="C340" s="0" t="inlineStr">
        <is>
          <t>Jamie Toddler Joggers</t>
        </is>
      </c>
      <c r="D340" s="0" t="inlineStr">
        <is>
          <t>'132908</t>
        </is>
      </c>
      <c r="E340" s="0" t="inlineStr">
        <is>
          <t>NDSU JAMIE T BK:132908D-5T</t>
        </is>
      </c>
      <c r="F340" s="0" t="inlineStr">
        <is>
          <t>'813132908119</t>
        </is>
      </c>
      <c r="G340" s="0" t="inlineStr">
        <is>
          <t>TODDLER</t>
        </is>
      </c>
      <c r="H340" s="0" t="inlineStr">
        <is>
          <t>5T</t>
        </is>
      </c>
      <c r="I340" s="0">
        <v>34.99</v>
      </c>
      <c r="J340" s="0">
        <v>9</v>
      </c>
    </row>
    <row r="341" spans="1:10" customHeight="0">
      <c r="A341" s="0">
        <f>HYPERLINK("https://dl.dropboxusercontent.com/scl/fi/6of30fep5lhdbcntgjtpj/jamie-132903t.jpg?rlkey=41k7v2zpgp3uwzfjhplbn5yj0&amp;dl=0","Click to download Image")</f>
      </c>
      <c r="C341" s="0" t="inlineStr">
        <is>
          <t>Jamie Toddler Joggers</t>
        </is>
      </c>
      <c r="D341" s="0" t="inlineStr">
        <is>
          <t>'132908</t>
        </is>
      </c>
      <c r="E341" s="0" t="inlineStr">
        <is>
          <t>NDSU JAMIE T BK 12PK:132908Z-12PK</t>
        </is>
      </c>
      <c r="F341" s="0" t="inlineStr">
        <is>
          <t>'813132908997</t>
        </is>
      </c>
      <c r="G341" s="0" t="inlineStr">
        <is>
          <t>TODDLER</t>
        </is>
      </c>
      <c r="H341" s="0" t="inlineStr">
        <is>
          <t>12 PACK</t>
        </is>
      </c>
      <c r="I341" s="0">
        <v>336</v>
      </c>
      <c r="J341" s="0">
        <v>3</v>
      </c>
    </row>
    <row r="342" spans="1:10" customHeight="0">
      <c r="A342" s="0">
        <f>HYPERLINK("https://dl.dropboxusercontent.com/scl/fi/zedsr2ga6p474m1sndfgs/kody-130903-f.jpg?rlkey=l7re4jynt7onoqtf5i3iwox5r&amp;dl=0","Click to download Image")</f>
      </c>
      <c r="B342" s="0">
        <f>HYPERLINK("https://dl.dropboxusercontent.com/scl/fi/tesb0koljrw6zqilpmqzn/infant-size-charts-2023kody.jpg?rlkey=k3dl2gwue9wa97utsr2feb5gh&amp;dl=0","Click to download SizeChart")</f>
      </c>
      <c r="C342" s="0" t="inlineStr">
        <is>
          <t>Kody Infant Bodysuit</t>
        </is>
      </c>
      <c r="D342" s="0" t="inlineStr">
        <is>
          <t>'130903</t>
        </is>
      </c>
      <c r="E342" s="0" t="inlineStr">
        <is>
          <t>NDSU KODY I CO:130903A-0-3M</t>
        </is>
      </c>
      <c r="F342" s="0" t="inlineStr">
        <is>
          <t>'813130903000</t>
        </is>
      </c>
      <c r="G342" s="0" t="inlineStr">
        <is>
          <t>INFANT</t>
        </is>
      </c>
      <c r="H342" s="0" t="inlineStr">
        <is>
          <t>0-3M</t>
        </is>
      </c>
      <c r="I342" s="0">
        <v>34.99</v>
      </c>
      <c r="J342" s="0">
        <v>4</v>
      </c>
    </row>
    <row r="343" spans="1:10" customHeight="0">
      <c r="A343" s="0">
        <f>HYPERLINK("https://dl.dropboxusercontent.com/scl/fi/zedsr2ga6p474m1sndfgs/kody-130903-f.jpg?rlkey=l7re4jynt7onoqtf5i3iwox5r&amp;dl=0","Click to download Image")</f>
      </c>
      <c r="B343" s="0">
        <f>HYPERLINK("https://dl.dropboxusercontent.com/scl/fi/tesb0koljrw6zqilpmqzn/infant-size-charts-2023kody.jpg?rlkey=k3dl2gwue9wa97utsr2feb5gh&amp;dl=0","Click to download SizeChart")</f>
      </c>
      <c r="C343" s="0" t="inlineStr">
        <is>
          <t>Kody Infant Bodysuit</t>
        </is>
      </c>
      <c r="D343" s="0" t="inlineStr">
        <is>
          <t>'130903</t>
        </is>
      </c>
      <c r="E343" s="0" t="inlineStr">
        <is>
          <t>NDSU KODY I CO:130903B-3-6M</t>
        </is>
      </c>
      <c r="F343" s="0" t="inlineStr">
        <is>
          <t>'813130903017</t>
        </is>
      </c>
      <c r="G343" s="0" t="inlineStr">
        <is>
          <t>INFANT</t>
        </is>
      </c>
      <c r="H343" s="0" t="inlineStr">
        <is>
          <t>3-6M</t>
        </is>
      </c>
      <c r="I343" s="0">
        <v>34.99</v>
      </c>
      <c r="J343" s="0">
        <v>3</v>
      </c>
    </row>
    <row r="344" spans="1:10" customHeight="0">
      <c r="A344" s="0">
        <f>HYPERLINK("https://dl.dropboxusercontent.com/scl/fi/zedsr2ga6p474m1sndfgs/kody-130903-f.jpg?rlkey=l7re4jynt7onoqtf5i3iwox5r&amp;dl=0","Click to download Image")</f>
      </c>
      <c r="B344" s="0">
        <f>HYPERLINK("https://dl.dropboxusercontent.com/scl/fi/tesb0koljrw6zqilpmqzn/infant-size-charts-2023kody.jpg?rlkey=k3dl2gwue9wa97utsr2feb5gh&amp;dl=0","Click to download SizeChart")</f>
      </c>
      <c r="C344" s="0" t="inlineStr">
        <is>
          <t>Kody Infant Bodysuit</t>
        </is>
      </c>
      <c r="D344" s="0" t="inlineStr">
        <is>
          <t>'130903</t>
        </is>
      </c>
      <c r="E344" s="0" t="inlineStr">
        <is>
          <t>NDSU KODY I CO:130903C-6-9M</t>
        </is>
      </c>
      <c r="F344" s="0" t="inlineStr">
        <is>
          <t>'813130903024</t>
        </is>
      </c>
      <c r="G344" s="0" t="inlineStr">
        <is>
          <t>INFANT</t>
        </is>
      </c>
      <c r="H344" s="0" t="inlineStr">
        <is>
          <t>6-9M</t>
        </is>
      </c>
      <c r="I344" s="0">
        <v>34.99</v>
      </c>
      <c r="J344" s="0">
        <v>3</v>
      </c>
    </row>
    <row r="345" spans="1:10" customHeight="0">
      <c r="A345" s="0">
        <f>HYPERLINK("https://dl.dropboxusercontent.com/scl/fi/zedsr2ga6p474m1sndfgs/kody-130903-f.jpg?rlkey=l7re4jynt7onoqtf5i3iwox5r&amp;dl=0","Click to download Image")</f>
      </c>
      <c r="B345" s="0">
        <f>HYPERLINK("https://dl.dropboxusercontent.com/scl/fi/tesb0koljrw6zqilpmqzn/infant-size-charts-2023kody.jpg?rlkey=k3dl2gwue9wa97utsr2feb5gh&amp;dl=0","Click to download SizeChart")</f>
      </c>
      <c r="C345" s="0" t="inlineStr">
        <is>
          <t>Kody Infant Bodysuit</t>
        </is>
      </c>
      <c r="D345" s="0" t="inlineStr">
        <is>
          <t>'130903</t>
        </is>
      </c>
      <c r="E345" s="0" t="inlineStr">
        <is>
          <t>NDSU KODY I CO:130903F-12M</t>
        </is>
      </c>
      <c r="F345" s="0" t="inlineStr">
        <is>
          <t>'813130903031</t>
        </is>
      </c>
      <c r="G345" s="0" t="inlineStr">
        <is>
          <t>INFANT</t>
        </is>
      </c>
      <c r="H345" s="0" t="inlineStr">
        <is>
          <t>12M</t>
        </is>
      </c>
      <c r="I345" s="0">
        <v>34.99</v>
      </c>
      <c r="J345" s="0">
        <v>3</v>
      </c>
    </row>
    <row r="346" spans="1:10" customHeight="0">
      <c r="A346" s="0">
        <f>HYPERLINK("https://dl.dropboxusercontent.com/scl/fi/zedsr2ga6p474m1sndfgs/kody-130903-f.jpg?rlkey=l7re4jynt7onoqtf5i3iwox5r&amp;dl=0","Click to download Image")</f>
      </c>
      <c r="B346" s="0">
        <f>HYPERLINK("https://dl.dropboxusercontent.com/scl/fi/tesb0koljrw6zqilpmqzn/infant-size-charts-2023kody.jpg?rlkey=k3dl2gwue9wa97utsr2feb5gh&amp;dl=0","Click to download SizeChart")</f>
      </c>
      <c r="C346" s="0" t="inlineStr">
        <is>
          <t>Kody Infant Bodysuit</t>
        </is>
      </c>
      <c r="D346" s="0" t="inlineStr">
        <is>
          <t>'130903</t>
        </is>
      </c>
      <c r="E346" s="0" t="inlineStr">
        <is>
          <t>NDSU KODY I CO 12PK:130903Z-12PK</t>
        </is>
      </c>
      <c r="F346" s="0" t="inlineStr">
        <is>
          <t>'813130903994</t>
        </is>
      </c>
      <c r="G346" s="0" t="inlineStr">
        <is>
          <t>INFANT</t>
        </is>
      </c>
      <c r="H346" s="0" t="inlineStr">
        <is>
          <t>12 PACK</t>
        </is>
      </c>
      <c r="I346" s="0">
        <v>336</v>
      </c>
      <c r="J346" s="0">
        <v>1</v>
      </c>
    </row>
    <row r="347" spans="1:10" customHeight="0">
      <c r="A347" s="0">
        <f>HYPERLINK("https://dl.dropboxusercontent.com/scl/fi/tj7q7gkhlvsy96coqbgsl/131214-f.jpg?rlkey=g81d5j1slcrlnxlz331t1z47w&amp;dl=0","Click to download Image")</f>
      </c>
      <c r="C347" s="0" t="inlineStr">
        <is>
          <t>Jaxon Toddler Long Sleeve</t>
        </is>
      </c>
      <c r="D347" s="0" t="inlineStr">
        <is>
          <t>'131315</t>
        </is>
      </c>
      <c r="E347" s="0" t="inlineStr">
        <is>
          <t>NDSU JAXON T DG:131315A-2T</t>
        </is>
      </c>
      <c r="F347" s="0" t="inlineStr">
        <is>
          <t>'813131315086</t>
        </is>
      </c>
      <c r="G347" s="0" t="inlineStr">
        <is>
          <t>TODDLER</t>
        </is>
      </c>
      <c r="H347" s="0" t="inlineStr">
        <is>
          <t>2T</t>
        </is>
      </c>
      <c r="I347" s="0">
        <v>29.99</v>
      </c>
      <c r="J347" s="0">
        <v>7</v>
      </c>
    </row>
    <row r="348" spans="1:10" customHeight="0">
      <c r="A348" s="0">
        <f>HYPERLINK("https://dl.dropboxusercontent.com/scl/fi/tj7q7gkhlvsy96coqbgsl/131214-f.jpg?rlkey=g81d5j1slcrlnxlz331t1z47w&amp;dl=0","Click to download Image")</f>
      </c>
      <c r="C348" s="0" t="inlineStr">
        <is>
          <t>Jaxon Toddler Long Sleeve</t>
        </is>
      </c>
      <c r="D348" s="0" t="inlineStr">
        <is>
          <t>'131315</t>
        </is>
      </c>
      <c r="E348" s="0" t="inlineStr">
        <is>
          <t>NDSU JAXON T DG:131315B-3T</t>
        </is>
      </c>
      <c r="F348" s="0" t="inlineStr">
        <is>
          <t>'813131315093</t>
        </is>
      </c>
      <c r="G348" s="0" t="inlineStr">
        <is>
          <t>TODDLER</t>
        </is>
      </c>
      <c r="H348" s="0" t="inlineStr">
        <is>
          <t>3T</t>
        </is>
      </c>
      <c r="I348" s="0">
        <v>29.99</v>
      </c>
      <c r="J348" s="0">
        <v>9</v>
      </c>
    </row>
    <row r="349" spans="1:10" customHeight="0">
      <c r="A349" s="0">
        <f>HYPERLINK("https://dl.dropboxusercontent.com/scl/fi/tj7q7gkhlvsy96coqbgsl/131214-f.jpg?rlkey=g81d5j1slcrlnxlz331t1z47w&amp;dl=0","Click to download Image")</f>
      </c>
      <c r="C349" s="0" t="inlineStr">
        <is>
          <t>Jaxon Toddler Long Sleeve</t>
        </is>
      </c>
      <c r="D349" s="0" t="inlineStr">
        <is>
          <t>'131315</t>
        </is>
      </c>
      <c r="E349" s="0" t="inlineStr">
        <is>
          <t>NDSU JAXON T DG:131315C-4T</t>
        </is>
      </c>
      <c r="F349" s="0" t="inlineStr">
        <is>
          <t>'813131315109</t>
        </is>
      </c>
      <c r="G349" s="0" t="inlineStr">
        <is>
          <t>TODDLER</t>
        </is>
      </c>
      <c r="H349" s="0" t="inlineStr">
        <is>
          <t>4T</t>
        </is>
      </c>
      <c r="I349" s="0">
        <v>29.99</v>
      </c>
      <c r="J349" s="0">
        <v>9</v>
      </c>
    </row>
    <row r="350" spans="1:10" customHeight="0">
      <c r="A350" s="0">
        <f>HYPERLINK("https://dl.dropboxusercontent.com/scl/fi/tj7q7gkhlvsy96coqbgsl/131214-f.jpg?rlkey=g81d5j1slcrlnxlz331t1z47w&amp;dl=0","Click to download Image")</f>
      </c>
      <c r="C350" s="0" t="inlineStr">
        <is>
          <t>Jaxon Toddler Long Sleeve</t>
        </is>
      </c>
      <c r="D350" s="0" t="inlineStr">
        <is>
          <t>'131315</t>
        </is>
      </c>
      <c r="E350" s="0" t="inlineStr">
        <is>
          <t>NDSU JAXON T DG:131315D-5T</t>
        </is>
      </c>
      <c r="F350" s="0" t="inlineStr">
        <is>
          <t>'813131315116</t>
        </is>
      </c>
      <c r="G350" s="0" t="inlineStr">
        <is>
          <t>TODDLER</t>
        </is>
      </c>
      <c r="H350" s="0" t="inlineStr">
        <is>
          <t>5T</t>
        </is>
      </c>
      <c r="I350" s="0">
        <v>29.99</v>
      </c>
      <c r="J350" s="0">
        <v>7</v>
      </c>
    </row>
    <row r="351" spans="1:10" customHeight="0">
      <c r="A351" s="0">
        <f>HYPERLINK("https://dl.dropboxusercontent.com/scl/fi/tj7q7gkhlvsy96coqbgsl/131214-f.jpg?rlkey=g81d5j1slcrlnxlz331t1z47w&amp;dl=0","Click to download Image")</f>
      </c>
      <c r="C351" s="0" t="inlineStr">
        <is>
          <t>Jaxon Toddler Long Sleeve</t>
        </is>
      </c>
      <c r="D351" s="0" t="inlineStr">
        <is>
          <t>'131315</t>
        </is>
      </c>
      <c r="E351" s="0" t="inlineStr">
        <is>
          <t>NDSU JAXON T DG 12PK:131315Z-12PK</t>
        </is>
      </c>
      <c r="F351" s="0" t="inlineStr">
        <is>
          <t>'813131315994</t>
        </is>
      </c>
      <c r="G351" s="0" t="inlineStr">
        <is>
          <t>TODDLER</t>
        </is>
      </c>
      <c r="H351" s="0" t="inlineStr">
        <is>
          <t>12 PACK</t>
        </is>
      </c>
      <c r="I351" s="0">
        <v>288</v>
      </c>
      <c r="J351" s="0">
        <v>2</v>
      </c>
    </row>
    <row r="352" spans="1:10" customHeight="0">
      <c r="A352" s="0">
        <f>HYPERLINK("https://dl.dropboxusercontent.com/scl/fi/f9twe8lzulxb0olctlby6/blaise-130515-f.jpg?rlkey=mg3pncgd9qxm2lq4rmpv89izc&amp;dl=0","Click to download Image")</f>
      </c>
      <c r="B352" s="0">
        <f>HYPERLINK("https://dl.dropboxusercontent.com/scl/fi/43jauudlcaf9llfkdkqfi/mens-pullover-size-chartsblaise.jpg?rlkey=eapcbi2ukhpyyl89cto22poy9&amp;dl=0","Click to download SizeChart")</f>
      </c>
      <c r="C352" s="0" t="inlineStr">
        <is>
          <t>Blaise Mens Pullover</t>
        </is>
      </c>
      <c r="D352" s="0" t="inlineStr">
        <is>
          <t>'130515</t>
        </is>
      </c>
      <c r="E352" s="0" t="inlineStr">
        <is>
          <t>NDSU BLAISE M LG:130515A-S</t>
        </is>
      </c>
      <c r="F352" s="0" t="inlineStr">
        <is>
          <t>'813130515043</t>
        </is>
      </c>
      <c r="G352" s="0" t="inlineStr">
        <is>
          <t>MENS</t>
        </is>
      </c>
      <c r="H352" s="0" t="inlineStr">
        <is>
          <t>S</t>
        </is>
      </c>
      <c r="I352" s="0">
        <v>49.99</v>
      </c>
      <c r="J352" s="0">
        <v>1</v>
      </c>
    </row>
    <row r="353" spans="1:10" customHeight="0">
      <c r="A353" s="0">
        <f>HYPERLINK("https://dl.dropboxusercontent.com/scl/fi/f9twe8lzulxb0olctlby6/blaise-130515-f.jpg?rlkey=mg3pncgd9qxm2lq4rmpv89izc&amp;dl=0","Click to download Image")</f>
      </c>
      <c r="B353" s="0">
        <f>HYPERLINK("https://dl.dropboxusercontent.com/scl/fi/43jauudlcaf9llfkdkqfi/mens-pullover-size-chartsblaise.jpg?rlkey=eapcbi2ukhpyyl89cto22poy9&amp;dl=0","Click to download SizeChart")</f>
      </c>
      <c r="C353" s="0" t="inlineStr">
        <is>
          <t>Blaise Mens Pullover</t>
        </is>
      </c>
      <c r="D353" s="0" t="inlineStr">
        <is>
          <t>'130515</t>
        </is>
      </c>
      <c r="E353" s="0" t="inlineStr">
        <is>
          <t>NDSU BLAISE M LG:130515B-M</t>
        </is>
      </c>
      <c r="F353" s="0" t="inlineStr">
        <is>
          <t>'813130515050</t>
        </is>
      </c>
      <c r="G353" s="0" t="inlineStr">
        <is>
          <t>MENS</t>
        </is>
      </c>
      <c r="H353" s="0" t="inlineStr">
        <is>
          <t>M</t>
        </is>
      </c>
      <c r="I353" s="0">
        <v>49.99</v>
      </c>
      <c r="J353" s="0">
        <v>4</v>
      </c>
    </row>
    <row r="354" spans="1:10" customHeight="0">
      <c r="A354" s="0">
        <f>HYPERLINK("https://dl.dropboxusercontent.com/scl/fi/f9twe8lzulxb0olctlby6/blaise-130515-f.jpg?rlkey=mg3pncgd9qxm2lq4rmpv89izc&amp;dl=0","Click to download Image")</f>
      </c>
      <c r="B354" s="0">
        <f>HYPERLINK("https://dl.dropboxusercontent.com/scl/fi/43jauudlcaf9llfkdkqfi/mens-pullover-size-chartsblaise.jpg?rlkey=eapcbi2ukhpyyl89cto22poy9&amp;dl=0","Click to download SizeChart")</f>
      </c>
      <c r="C354" s="0" t="inlineStr">
        <is>
          <t>Blaise Mens Pullover</t>
        </is>
      </c>
      <c r="D354" s="0" t="inlineStr">
        <is>
          <t>'130515</t>
        </is>
      </c>
      <c r="E354" s="0" t="inlineStr">
        <is>
          <t>NDSU BLAISE M LG:130515C-L</t>
        </is>
      </c>
      <c r="F354" s="0" t="inlineStr">
        <is>
          <t>'813130515067</t>
        </is>
      </c>
      <c r="G354" s="0" t="inlineStr">
        <is>
          <t>MENS</t>
        </is>
      </c>
      <c r="H354" s="0" t="inlineStr">
        <is>
          <t>L</t>
        </is>
      </c>
      <c r="I354" s="0">
        <v>49.99</v>
      </c>
      <c r="J354" s="0">
        <v>5</v>
      </c>
    </row>
    <row r="355" spans="1:10" customHeight="0">
      <c r="A355" s="0">
        <f>HYPERLINK("https://dl.dropboxusercontent.com/scl/fi/f9twe8lzulxb0olctlby6/blaise-130515-f.jpg?rlkey=mg3pncgd9qxm2lq4rmpv89izc&amp;dl=0","Click to download Image")</f>
      </c>
      <c r="B355" s="0">
        <f>HYPERLINK("https://dl.dropboxusercontent.com/scl/fi/43jauudlcaf9llfkdkqfi/mens-pullover-size-chartsblaise.jpg?rlkey=eapcbi2ukhpyyl89cto22poy9&amp;dl=0","Click to download SizeChart")</f>
      </c>
      <c r="C355" s="0" t="inlineStr">
        <is>
          <t>Blaise Mens Pullover</t>
        </is>
      </c>
      <c r="D355" s="0" t="inlineStr">
        <is>
          <t>'130515</t>
        </is>
      </c>
      <c r="E355" s="0" t="inlineStr">
        <is>
          <t>NDSU BLAISE M LG:130515D-XL</t>
        </is>
      </c>
      <c r="F355" s="0" t="inlineStr">
        <is>
          <t>'813130515074</t>
        </is>
      </c>
      <c r="G355" s="0" t="inlineStr">
        <is>
          <t>MENS</t>
        </is>
      </c>
      <c r="H355" s="0" t="inlineStr">
        <is>
          <t>XL</t>
        </is>
      </c>
      <c r="I355" s="0">
        <v>49.99</v>
      </c>
      <c r="J355" s="0">
        <v>9</v>
      </c>
    </row>
    <row r="356" spans="1:10" customHeight="0">
      <c r="A356" s="0">
        <f>HYPERLINK("https://dl.dropboxusercontent.com/scl/fi/f9twe8lzulxb0olctlby6/blaise-130515-f.jpg?rlkey=mg3pncgd9qxm2lq4rmpv89izc&amp;dl=0","Click to download Image")</f>
      </c>
      <c r="B356" s="0">
        <f>HYPERLINK("https://dl.dropboxusercontent.com/scl/fi/43jauudlcaf9llfkdkqfi/mens-pullover-size-chartsblaise.jpg?rlkey=eapcbi2ukhpyyl89cto22poy9&amp;dl=0","Click to download SizeChart")</f>
      </c>
      <c r="C356" s="0" t="inlineStr">
        <is>
          <t>Blaise Mens Pullover</t>
        </is>
      </c>
      <c r="D356" s="0" t="inlineStr">
        <is>
          <t>'130515</t>
        </is>
      </c>
      <c r="E356" s="0" t="inlineStr">
        <is>
          <t>NDSU BLAISE M LG:130515E-2XL</t>
        </is>
      </c>
      <c r="F356" s="0" t="inlineStr">
        <is>
          <t>'813130515081</t>
        </is>
      </c>
      <c r="G356" s="0" t="inlineStr">
        <is>
          <t>MENS</t>
        </is>
      </c>
      <c r="H356" s="0" t="inlineStr">
        <is>
          <t>2XL</t>
        </is>
      </c>
      <c r="I356" s="0">
        <v>49.99</v>
      </c>
      <c r="J356" s="0">
        <v>3</v>
      </c>
    </row>
    <row r="357" spans="1:10" customHeight="0">
      <c r="A357" s="0">
        <f>HYPERLINK("https://dl.dropboxusercontent.com/scl/fi/f9twe8lzulxb0olctlby6/blaise-130515-f.jpg?rlkey=mg3pncgd9qxm2lq4rmpv89izc&amp;dl=0","Click to download Image")</f>
      </c>
      <c r="B357" s="0">
        <f>HYPERLINK("https://dl.dropboxusercontent.com/scl/fi/43jauudlcaf9llfkdkqfi/mens-pullover-size-chartsblaise.jpg?rlkey=eapcbi2ukhpyyl89cto22poy9&amp;dl=0","Click to download SizeChart")</f>
      </c>
      <c r="C357" s="0" t="inlineStr">
        <is>
          <t>Blaise Mens Pullover</t>
        </is>
      </c>
      <c r="D357" s="0" t="inlineStr">
        <is>
          <t>'130515</t>
        </is>
      </c>
      <c r="E357" s="0" t="inlineStr">
        <is>
          <t>NDSU BLAISE M LG:130515F-3XL</t>
        </is>
      </c>
      <c r="F357" s="0" t="inlineStr">
        <is>
          <t>'813130515098</t>
        </is>
      </c>
      <c r="G357" s="0" t="inlineStr">
        <is>
          <t>MENS</t>
        </is>
      </c>
      <c r="H357" s="0" t="inlineStr">
        <is>
          <t>3XL</t>
        </is>
      </c>
      <c r="I357" s="0">
        <v>49.99</v>
      </c>
      <c r="J357" s="0">
        <v>3</v>
      </c>
    </row>
    <row r="358" spans="1:10" customHeight="0">
      <c r="A358" s="0">
        <f>HYPERLINK("https://dl.dropboxusercontent.com/scl/fi/f9twe8lzulxb0olctlby6/blaise-130515-f.jpg?rlkey=mg3pncgd9qxm2lq4rmpv89izc&amp;dl=0","Click to download Image")</f>
      </c>
      <c r="B358" s="0">
        <f>HYPERLINK("https://dl.dropboxusercontent.com/scl/fi/43jauudlcaf9llfkdkqfi/mens-pullover-size-chartsblaise.jpg?rlkey=eapcbi2ukhpyyl89cto22poy9&amp;dl=0","Click to download SizeChart")</f>
      </c>
      <c r="C358" s="0" t="inlineStr">
        <is>
          <t>Blaise Mens Pullover</t>
        </is>
      </c>
      <c r="D358" s="0" t="inlineStr">
        <is>
          <t>'130515</t>
        </is>
      </c>
      <c r="E358" s="0" t="inlineStr">
        <is>
          <t>NDSU BLAISE M LG 12PK:130515Z-12PK</t>
        </is>
      </c>
      <c r="F358" s="0" t="inlineStr">
        <is>
          <t>'813130515999</t>
        </is>
      </c>
      <c r="G358" s="0" t="inlineStr">
        <is>
          <t>MENS</t>
        </is>
      </c>
      <c r="H358" s="0" t="inlineStr">
        <is>
          <t>12 PACK</t>
        </is>
      </c>
      <c r="I358" s="0">
        <v>486</v>
      </c>
      <c r="J358" s="0">
        <v>1</v>
      </c>
    </row>
    <row r="359" spans="1:10" customHeight="0">
      <c r="A359" s="0">
        <f>HYPERLINK("https://dl.dropboxusercontent.com/scl/fi/g361av8ygnug2cqugvj3j/fago-135024-f.jpg?rlkey=8wimwpihhjsghupd2araphddr&amp;dl=0","Click to download Image")</f>
      </c>
      <c r="C359" s="0" t="inlineStr">
        <is>
          <t>Fargo Men's Beanie</t>
        </is>
      </c>
      <c r="D359" s="0" t="inlineStr">
        <is>
          <t>'135024</t>
        </is>
      </c>
      <c r="E359" s="0" t="inlineStr">
        <is>
          <t>NDSU FARGO A GN:135024</t>
        </is>
      </c>
      <c r="F359" s="0" t="inlineStr">
        <is>
          <t>'713135024017</t>
        </is>
      </c>
      <c r="G359" s="0" t="inlineStr">
        <is>
          <t>MENS</t>
        </is>
      </c>
      <c r="I359" s="0">
        <v>24.99</v>
      </c>
      <c r="J359" s="0">
        <v>221</v>
      </c>
    </row>
    <row r="360" spans="1:10" customHeight="0">
      <c r="A360" s="0">
        <f>HYPERLINK("https://dl.dropboxusercontent.com/scl/fi/vfqejqhyg7pu3qges86xe/dayton-136336-f.jpg?rlkey=5l61efi7s3uqu1a0kwig38072&amp;dl=0","Click to download Image")</f>
      </c>
      <c r="C360" s="0" t="inlineStr">
        <is>
          <t>Dayton Men's Beanie</t>
        </is>
      </c>
      <c r="D360" s="0" t="inlineStr">
        <is>
          <t>'136336</t>
        </is>
      </c>
      <c r="E360" s="0" t="inlineStr">
        <is>
          <t>NDSU DAYTON A GN:136336</t>
        </is>
      </c>
      <c r="F360" s="0" t="inlineStr">
        <is>
          <t>'713136336010</t>
        </is>
      </c>
      <c r="G360" s="0" t="inlineStr">
        <is>
          <t>MENS</t>
        </is>
      </c>
      <c r="I360" s="0">
        <v>24.99</v>
      </c>
      <c r="J360" s="0">
        <v>137</v>
      </c>
    </row>
    <row r="361" spans="1:10" customHeight="0">
      <c r="A361" s="0">
        <f>HYPERLINK("https://dl.dropboxusercontent.com/scl/fi/3uc8k083a7hf10ufzlwvy/fielder-132477-f.jpg?rlkey=03w8vsa1b15k37d4r1zrd23ih&amp;dl=0","Click to download Image")</f>
      </c>
      <c r="C361" s="0" t="inlineStr">
        <is>
          <t>Fielder Youth Hoodie</t>
        </is>
      </c>
      <c r="D361" s="0" t="inlineStr">
        <is>
          <t>'132464</t>
        </is>
      </c>
      <c r="E361" s="0" t="inlineStr">
        <is>
          <t>NDSU FIELDE Y BC:132464B-YS</t>
        </is>
      </c>
      <c r="F361" s="0" t="inlineStr">
        <is>
          <t>'813132464011</t>
        </is>
      </c>
      <c r="G361" s="0" t="inlineStr">
        <is>
          <t>YOUTH</t>
        </is>
      </c>
      <c r="H361" s="0" t="inlineStr">
        <is>
          <t>YS</t>
        </is>
      </c>
      <c r="I361" s="0">
        <v>59.99</v>
      </c>
      <c r="J361" s="0">
        <v>10</v>
      </c>
    </row>
    <row r="362" spans="1:10" customHeight="0">
      <c r="A362" s="0">
        <f>HYPERLINK("https://dl.dropboxusercontent.com/scl/fi/3uc8k083a7hf10ufzlwvy/fielder-132477-f.jpg?rlkey=03w8vsa1b15k37d4r1zrd23ih&amp;dl=0","Click to download Image")</f>
      </c>
      <c r="C362" s="0" t="inlineStr">
        <is>
          <t>Fielder Youth Hoodie</t>
        </is>
      </c>
      <c r="D362" s="0" t="inlineStr">
        <is>
          <t>'132464</t>
        </is>
      </c>
      <c r="E362" s="0" t="inlineStr">
        <is>
          <t>NDSU FIELDE Y BC:132464C-YM</t>
        </is>
      </c>
      <c r="F362" s="0" t="inlineStr">
        <is>
          <t>'813132464028</t>
        </is>
      </c>
      <c r="G362" s="0" t="inlineStr">
        <is>
          <t>YOUTH</t>
        </is>
      </c>
      <c r="H362" s="0" t="inlineStr">
        <is>
          <t>YM</t>
        </is>
      </c>
      <c r="I362" s="0">
        <v>59.99</v>
      </c>
      <c r="J362" s="0">
        <v>6</v>
      </c>
    </row>
    <row r="363" spans="1:10" customHeight="0">
      <c r="A363" s="0">
        <f>HYPERLINK("https://dl.dropboxusercontent.com/scl/fi/3uc8k083a7hf10ufzlwvy/fielder-132477-f.jpg?rlkey=03w8vsa1b15k37d4r1zrd23ih&amp;dl=0","Click to download Image")</f>
      </c>
      <c r="C363" s="0" t="inlineStr">
        <is>
          <t>Fielder Youth Hoodie</t>
        </is>
      </c>
      <c r="D363" s="0" t="inlineStr">
        <is>
          <t>'132464</t>
        </is>
      </c>
      <c r="E363" s="0" t="inlineStr">
        <is>
          <t>NDSU FIELDE Y BC:132464D-YL</t>
        </is>
      </c>
      <c r="F363" s="0" t="inlineStr">
        <is>
          <t>'813132464035</t>
        </is>
      </c>
      <c r="G363" s="0" t="inlineStr">
        <is>
          <t>YOUTH</t>
        </is>
      </c>
      <c r="H363" s="0" t="inlineStr">
        <is>
          <t>YL</t>
        </is>
      </c>
      <c r="I363" s="0">
        <v>59.99</v>
      </c>
      <c r="J363" s="0">
        <v>6</v>
      </c>
    </row>
    <row r="364" spans="1:10" customHeight="0">
      <c r="A364" s="0">
        <f>HYPERLINK("https://dl.dropboxusercontent.com/scl/fi/3uc8k083a7hf10ufzlwvy/fielder-132477-f.jpg?rlkey=03w8vsa1b15k37d4r1zrd23ih&amp;dl=0","Click to download Image")</f>
      </c>
      <c r="C364" s="0" t="inlineStr">
        <is>
          <t>Fielder Youth Hoodie</t>
        </is>
      </c>
      <c r="D364" s="0" t="inlineStr">
        <is>
          <t>'132464</t>
        </is>
      </c>
      <c r="E364" s="0" t="inlineStr">
        <is>
          <t>NDSU FIELDE Y BC:132464E-YXL</t>
        </is>
      </c>
      <c r="F364" s="0" t="inlineStr">
        <is>
          <t>'813132464042</t>
        </is>
      </c>
      <c r="G364" s="0" t="inlineStr">
        <is>
          <t>YOUTH</t>
        </is>
      </c>
      <c r="H364" s="0" t="inlineStr">
        <is>
          <t>YXL</t>
        </is>
      </c>
      <c r="I364" s="0">
        <v>59.99</v>
      </c>
      <c r="J364" s="0">
        <v>7</v>
      </c>
    </row>
    <row r="365" spans="1:10" customHeight="0">
      <c r="A365" s="0">
        <f>HYPERLINK("https://dl.dropboxusercontent.com/scl/fi/3uc8k083a7hf10ufzlwvy/fielder-132477-f.jpg?rlkey=03w8vsa1b15k37d4r1zrd23ih&amp;dl=0","Click to download Image")</f>
      </c>
      <c r="C365" s="0" t="inlineStr">
        <is>
          <t>Fielder Youth Hoodie</t>
        </is>
      </c>
      <c r="D365" s="0" t="inlineStr">
        <is>
          <t>'132464</t>
        </is>
      </c>
      <c r="E365" s="0" t="inlineStr">
        <is>
          <t>NDSU FIELDE Y BC 12PK:132464Z-12PK</t>
        </is>
      </c>
      <c r="F365" s="0" t="inlineStr">
        <is>
          <t>'813132464998</t>
        </is>
      </c>
      <c r="G365" s="0" t="inlineStr">
        <is>
          <t>YOUTH</t>
        </is>
      </c>
      <c r="H365" s="0" t="inlineStr">
        <is>
          <t>12 PACK</t>
        </is>
      </c>
      <c r="I365" s="0">
        <v>528</v>
      </c>
      <c r="J365" s="0">
        <v>2</v>
      </c>
    </row>
    <row r="366" spans="1:10" customHeight="0">
      <c r="A366" s="0">
        <f>HYPERLINK("https://dl.dropboxusercontent.com/scl/fi/cfghzrh15h3grd3xmtf7k/fielder-132477-f.jpg?rlkey=u696c3kkjfu2txmikvd8lk0y0&amp;dl=0","Click to download Image")</f>
      </c>
      <c r="C366" s="0" t="inlineStr">
        <is>
          <t>Fielder Toddler Hoodie</t>
        </is>
      </c>
      <c r="D366" s="0" t="inlineStr">
        <is>
          <t>'132477</t>
        </is>
      </c>
      <c r="E366" s="0" t="inlineStr">
        <is>
          <t>NDSU FIELDE T BC:132477A-2T</t>
        </is>
      </c>
      <c r="F366" s="0" t="inlineStr">
        <is>
          <t>'813132477080</t>
        </is>
      </c>
      <c r="G366" s="0" t="inlineStr">
        <is>
          <t>TODDLER</t>
        </is>
      </c>
      <c r="H366" s="0" t="inlineStr">
        <is>
          <t>2T</t>
        </is>
      </c>
      <c r="I366" s="0">
        <v>59.99</v>
      </c>
      <c r="J366" s="0">
        <v>6</v>
      </c>
    </row>
    <row r="367" spans="1:10" customHeight="0">
      <c r="A367" s="0">
        <f>HYPERLINK("https://dl.dropboxusercontent.com/scl/fi/cfghzrh15h3grd3xmtf7k/fielder-132477-f.jpg?rlkey=u696c3kkjfu2txmikvd8lk0y0&amp;dl=0","Click to download Image")</f>
      </c>
      <c r="C367" s="0" t="inlineStr">
        <is>
          <t>Fielder Toddler Hoodie</t>
        </is>
      </c>
      <c r="D367" s="0" t="inlineStr">
        <is>
          <t>'132477</t>
        </is>
      </c>
      <c r="E367" s="0" t="inlineStr">
        <is>
          <t>NDSU FIELDE T BC:132477B-3T</t>
        </is>
      </c>
      <c r="F367" s="0" t="inlineStr">
        <is>
          <t>'813132477097</t>
        </is>
      </c>
      <c r="G367" s="0" t="inlineStr">
        <is>
          <t>TODDLER</t>
        </is>
      </c>
      <c r="H367" s="0" t="inlineStr">
        <is>
          <t>3T</t>
        </is>
      </c>
      <c r="I367" s="0">
        <v>59.99</v>
      </c>
      <c r="J367" s="0">
        <v>6</v>
      </c>
    </row>
    <row r="368" spans="1:10" customHeight="0">
      <c r="A368" s="0">
        <f>HYPERLINK("https://dl.dropboxusercontent.com/scl/fi/cfghzrh15h3grd3xmtf7k/fielder-132477-f.jpg?rlkey=u696c3kkjfu2txmikvd8lk0y0&amp;dl=0","Click to download Image")</f>
      </c>
      <c r="C368" s="0" t="inlineStr">
        <is>
          <t>Fielder Toddler Hoodie</t>
        </is>
      </c>
      <c r="D368" s="0" t="inlineStr">
        <is>
          <t>'132477</t>
        </is>
      </c>
      <c r="E368" s="0" t="inlineStr">
        <is>
          <t>NDSU FIELDE T BC:132477C-4T</t>
        </is>
      </c>
      <c r="F368" s="0" t="inlineStr">
        <is>
          <t>'813132477103</t>
        </is>
      </c>
      <c r="G368" s="0" t="inlineStr">
        <is>
          <t>TODDLER</t>
        </is>
      </c>
      <c r="H368" s="0" t="inlineStr">
        <is>
          <t>4T</t>
        </is>
      </c>
      <c r="I368" s="0">
        <v>59.99</v>
      </c>
      <c r="J368" s="0">
        <v>6</v>
      </c>
    </row>
    <row r="369" spans="1:10" customHeight="0">
      <c r="A369" s="0">
        <f>HYPERLINK("https://dl.dropboxusercontent.com/scl/fi/cfghzrh15h3grd3xmtf7k/fielder-132477-f.jpg?rlkey=u696c3kkjfu2txmikvd8lk0y0&amp;dl=0","Click to download Image")</f>
      </c>
      <c r="C369" s="0" t="inlineStr">
        <is>
          <t>Fielder Toddler Hoodie</t>
        </is>
      </c>
      <c r="D369" s="0" t="inlineStr">
        <is>
          <t>'132477</t>
        </is>
      </c>
      <c r="E369" s="0" t="inlineStr">
        <is>
          <t>NDSU FIELDE T BC:132477D-5T</t>
        </is>
      </c>
      <c r="F369" s="0" t="inlineStr">
        <is>
          <t>'813132477110</t>
        </is>
      </c>
      <c r="G369" s="0" t="inlineStr">
        <is>
          <t>TODDLER</t>
        </is>
      </c>
      <c r="H369" s="0" t="inlineStr">
        <is>
          <t>5T</t>
        </is>
      </c>
      <c r="I369" s="0">
        <v>59.99</v>
      </c>
      <c r="J369" s="0">
        <v>6</v>
      </c>
    </row>
    <row r="370" spans="1:10" customHeight="0">
      <c r="A370" s="0">
        <f>HYPERLINK("https://dl.dropboxusercontent.com/scl/fi/cfghzrh15h3grd3xmtf7k/fielder-132477-f.jpg?rlkey=u696c3kkjfu2txmikvd8lk0y0&amp;dl=0","Click to download Image")</f>
      </c>
      <c r="C370" s="0" t="inlineStr">
        <is>
          <t>Fielder Toddler Hoodie</t>
        </is>
      </c>
      <c r="D370" s="0" t="inlineStr">
        <is>
          <t>'132477</t>
        </is>
      </c>
      <c r="E370" s="0" t="inlineStr">
        <is>
          <t>NDSU FIELDE T BC 12PK:132477Z-12PK</t>
        </is>
      </c>
      <c r="F370" s="0" t="inlineStr">
        <is>
          <t>'813132477998</t>
        </is>
      </c>
      <c r="G370" s="0" t="inlineStr">
        <is>
          <t>TODDLER</t>
        </is>
      </c>
      <c r="H370" s="0" t="inlineStr">
        <is>
          <t>12 PACK</t>
        </is>
      </c>
      <c r="I370" s="0">
        <v>528</v>
      </c>
      <c r="J370" s="0">
        <v>2</v>
      </c>
    </row>
    <row r="371" spans="1:10" customHeight="0">
      <c r="A371" s="0">
        <f>HYPERLINK("https://dl.dropboxusercontent.com/scl/fi/2grpz4665c4o644yjuccm/131191-f.jpg?rlkey=txf0ijmuvp010o6o5hlf4u3ma&amp;dl=0","Click to download Image")</f>
      </c>
      <c r="C371" s="0" t="inlineStr">
        <is>
          <t>Cooper Youth T-Shirt</t>
        </is>
      </c>
      <c r="D371" s="0" t="inlineStr">
        <is>
          <t>'131191</t>
        </is>
      </c>
      <c r="E371" s="0" t="inlineStr">
        <is>
          <t>NDSU COOPER Y DG:131191B-YS</t>
        </is>
      </c>
      <c r="F371" s="0" t="inlineStr">
        <is>
          <t>'813131191017</t>
        </is>
      </c>
      <c r="G371" s="0" t="inlineStr">
        <is>
          <t>YOUTH</t>
        </is>
      </c>
      <c r="H371" s="0" t="inlineStr">
        <is>
          <t>YS</t>
        </is>
      </c>
      <c r="I371" s="0">
        <v>29.99</v>
      </c>
      <c r="J371" s="0">
        <v>10</v>
      </c>
    </row>
    <row r="372" spans="1:10" customHeight="0">
      <c r="A372" s="0">
        <f>HYPERLINK("https://dl.dropboxusercontent.com/scl/fi/2grpz4665c4o644yjuccm/131191-f.jpg?rlkey=txf0ijmuvp010o6o5hlf4u3ma&amp;dl=0","Click to download Image")</f>
      </c>
      <c r="C372" s="0" t="inlineStr">
        <is>
          <t>Cooper Youth T-Shirt</t>
        </is>
      </c>
      <c r="D372" s="0" t="inlineStr">
        <is>
          <t>'131191</t>
        </is>
      </c>
      <c r="E372" s="0" t="inlineStr">
        <is>
          <t>NDSU COOPER Y DG:131191C-YM</t>
        </is>
      </c>
      <c r="F372" s="0" t="inlineStr">
        <is>
          <t>'813131191024</t>
        </is>
      </c>
      <c r="G372" s="0" t="inlineStr">
        <is>
          <t>YOUTH</t>
        </is>
      </c>
      <c r="H372" s="0" t="inlineStr">
        <is>
          <t>YM</t>
        </is>
      </c>
      <c r="I372" s="0">
        <v>29.99</v>
      </c>
      <c r="J372" s="0">
        <v>9</v>
      </c>
    </row>
    <row r="373" spans="1:10" customHeight="0">
      <c r="A373" s="0">
        <f>HYPERLINK("https://dl.dropboxusercontent.com/scl/fi/2grpz4665c4o644yjuccm/131191-f.jpg?rlkey=txf0ijmuvp010o6o5hlf4u3ma&amp;dl=0","Click to download Image")</f>
      </c>
      <c r="C373" s="0" t="inlineStr">
        <is>
          <t>Cooper Youth T-Shirt</t>
        </is>
      </c>
      <c r="D373" s="0" t="inlineStr">
        <is>
          <t>'131191</t>
        </is>
      </c>
      <c r="E373" s="0" t="inlineStr">
        <is>
          <t>NDSU COOPER Y DG:131191D-YL</t>
        </is>
      </c>
      <c r="F373" s="0" t="inlineStr">
        <is>
          <t>'813131191031</t>
        </is>
      </c>
      <c r="G373" s="0" t="inlineStr">
        <is>
          <t>YOUTH</t>
        </is>
      </c>
      <c r="H373" s="0" t="inlineStr">
        <is>
          <t>YL</t>
        </is>
      </c>
      <c r="I373" s="0">
        <v>29.99</v>
      </c>
      <c r="J373" s="0">
        <v>9</v>
      </c>
    </row>
    <row r="374" spans="1:10" customHeight="0">
      <c r="A374" s="0">
        <f>HYPERLINK("https://dl.dropboxusercontent.com/scl/fi/2grpz4665c4o644yjuccm/131191-f.jpg?rlkey=txf0ijmuvp010o6o5hlf4u3ma&amp;dl=0","Click to download Image")</f>
      </c>
      <c r="C374" s="0" t="inlineStr">
        <is>
          <t>Cooper Youth T-Shirt</t>
        </is>
      </c>
      <c r="D374" s="0" t="inlineStr">
        <is>
          <t>'131191</t>
        </is>
      </c>
      <c r="E374" s="0" t="inlineStr">
        <is>
          <t>NDSU COOPER Y DG:131191E-YXL</t>
        </is>
      </c>
      <c r="F374" s="0" t="inlineStr">
        <is>
          <t>'813131191048</t>
        </is>
      </c>
      <c r="G374" s="0" t="inlineStr">
        <is>
          <t>YOUTH</t>
        </is>
      </c>
      <c r="H374" s="0" t="inlineStr">
        <is>
          <t>YXL</t>
        </is>
      </c>
      <c r="I374" s="0">
        <v>29.99</v>
      </c>
      <c r="J374" s="0">
        <v>9</v>
      </c>
    </row>
    <row r="375" spans="1:10" customHeight="0">
      <c r="A375" s="0">
        <f>HYPERLINK("https://dl.dropboxusercontent.com/scl/fi/2grpz4665c4o644yjuccm/131191-f.jpg?rlkey=txf0ijmuvp010o6o5hlf4u3ma&amp;dl=0","Click to download Image")</f>
      </c>
      <c r="C375" s="0" t="inlineStr">
        <is>
          <t>Cooper Youth T-Shirt</t>
        </is>
      </c>
      <c r="D375" s="0" t="inlineStr">
        <is>
          <t>'131191</t>
        </is>
      </c>
      <c r="E375" s="0" t="inlineStr">
        <is>
          <t>NDSU COOPER Y DG 12PK:131191Z-12PK</t>
        </is>
      </c>
      <c r="F375" s="0" t="inlineStr">
        <is>
          <t>'813131191994</t>
        </is>
      </c>
      <c r="G375" s="0" t="inlineStr">
        <is>
          <t>YOUTH</t>
        </is>
      </c>
      <c r="H375" s="0" t="inlineStr">
        <is>
          <t>12 PACK</t>
        </is>
      </c>
      <c r="I375" s="0">
        <v>288</v>
      </c>
      <c r="J375" s="0">
        <v>3</v>
      </c>
    </row>
    <row r="376" spans="1:10" customHeight="0">
      <c r="A376" s="0">
        <f>HYPERLINK("https://dl.dropboxusercontent.com/scl/fi/jgb9d37jrggom16rt4k7i/131191-f.jpg?rlkey=jycyurbz0418msulv3s2jqj6j&amp;dl=0","Click to download Image")</f>
      </c>
      <c r="C376" s="0" t="inlineStr">
        <is>
          <t>Cooper Toddler T-Shirt</t>
        </is>
      </c>
      <c r="D376" s="0" t="inlineStr">
        <is>
          <t>'131331</t>
        </is>
      </c>
      <c r="E376" s="0" t="inlineStr">
        <is>
          <t>NDSU COOPER T DG:131331A-2T</t>
        </is>
      </c>
      <c r="F376" s="0" t="inlineStr">
        <is>
          <t>'813131331086</t>
        </is>
      </c>
      <c r="G376" s="0" t="inlineStr">
        <is>
          <t>TODDLER</t>
        </is>
      </c>
      <c r="H376" s="0" t="inlineStr">
        <is>
          <t>2T</t>
        </is>
      </c>
      <c r="I376" s="0">
        <v>29.99</v>
      </c>
      <c r="J376" s="0">
        <v>9</v>
      </c>
    </row>
    <row r="377" spans="1:10" customHeight="0">
      <c r="A377" s="0">
        <f>HYPERLINK("https://dl.dropboxusercontent.com/scl/fi/jgb9d37jrggom16rt4k7i/131191-f.jpg?rlkey=jycyurbz0418msulv3s2jqj6j&amp;dl=0","Click to download Image")</f>
      </c>
      <c r="C377" s="0" t="inlineStr">
        <is>
          <t>Cooper Toddler T-Shirt</t>
        </is>
      </c>
      <c r="D377" s="0" t="inlineStr">
        <is>
          <t>'131331</t>
        </is>
      </c>
      <c r="E377" s="0" t="inlineStr">
        <is>
          <t>NDSU COOPER T DG:131331B-3T</t>
        </is>
      </c>
      <c r="F377" s="0" t="inlineStr">
        <is>
          <t>'813131331093</t>
        </is>
      </c>
      <c r="G377" s="0" t="inlineStr">
        <is>
          <t>TODDLER</t>
        </is>
      </c>
      <c r="H377" s="0" t="inlineStr">
        <is>
          <t>3T</t>
        </is>
      </c>
      <c r="I377" s="0">
        <v>29.99</v>
      </c>
      <c r="J377" s="0">
        <v>9</v>
      </c>
    </row>
    <row r="378" spans="1:10" customHeight="0">
      <c r="A378" s="0">
        <f>HYPERLINK("https://dl.dropboxusercontent.com/scl/fi/jgb9d37jrggom16rt4k7i/131191-f.jpg?rlkey=jycyurbz0418msulv3s2jqj6j&amp;dl=0","Click to download Image")</f>
      </c>
      <c r="C378" s="0" t="inlineStr">
        <is>
          <t>Cooper Toddler T-Shirt</t>
        </is>
      </c>
      <c r="D378" s="0" t="inlineStr">
        <is>
          <t>'131331</t>
        </is>
      </c>
      <c r="E378" s="0" t="inlineStr">
        <is>
          <t>NDSU COOPER T DG:131331C-4T</t>
        </is>
      </c>
      <c r="F378" s="0" t="inlineStr">
        <is>
          <t>'813131331109</t>
        </is>
      </c>
      <c r="G378" s="0" t="inlineStr">
        <is>
          <t>TODDLER</t>
        </is>
      </c>
      <c r="H378" s="0" t="inlineStr">
        <is>
          <t>4T</t>
        </is>
      </c>
      <c r="I378" s="0">
        <v>29.99</v>
      </c>
      <c r="J378" s="0">
        <v>9</v>
      </c>
    </row>
    <row r="379" spans="1:10" customHeight="0">
      <c r="A379" s="0">
        <f>HYPERLINK("https://dl.dropboxusercontent.com/scl/fi/jgb9d37jrggom16rt4k7i/131191-f.jpg?rlkey=jycyurbz0418msulv3s2jqj6j&amp;dl=0","Click to download Image")</f>
      </c>
      <c r="C379" s="0" t="inlineStr">
        <is>
          <t>Cooper Toddler T-Shirt</t>
        </is>
      </c>
      <c r="D379" s="0" t="inlineStr">
        <is>
          <t>'131331</t>
        </is>
      </c>
      <c r="E379" s="0" t="inlineStr">
        <is>
          <t>NDSU COOPER T DG:131331D-5T</t>
        </is>
      </c>
      <c r="F379" s="0" t="inlineStr">
        <is>
          <t>'813131331116</t>
        </is>
      </c>
      <c r="G379" s="0" t="inlineStr">
        <is>
          <t>TODDLER</t>
        </is>
      </c>
      <c r="H379" s="0" t="inlineStr">
        <is>
          <t>5T</t>
        </is>
      </c>
      <c r="I379" s="0">
        <v>29.99</v>
      </c>
      <c r="J379" s="0">
        <v>10</v>
      </c>
    </row>
    <row r="380" spans="1:10" customHeight="0">
      <c r="A380" s="0">
        <f>HYPERLINK("https://dl.dropboxusercontent.com/scl/fi/jgb9d37jrggom16rt4k7i/131191-f.jpg?rlkey=jycyurbz0418msulv3s2jqj6j&amp;dl=0","Click to download Image")</f>
      </c>
      <c r="C380" s="0" t="inlineStr">
        <is>
          <t>Cooper Toddler T-Shirt</t>
        </is>
      </c>
      <c r="D380" s="0" t="inlineStr">
        <is>
          <t>'131331</t>
        </is>
      </c>
      <c r="E380" s="0" t="inlineStr">
        <is>
          <t>NDSU COOPER T DG 12PK:131331Z-12PK</t>
        </is>
      </c>
      <c r="F380" s="0" t="inlineStr">
        <is>
          <t>'813131331994</t>
        </is>
      </c>
      <c r="G380" s="0" t="inlineStr">
        <is>
          <t>TODDLER</t>
        </is>
      </c>
      <c r="H380" s="0" t="inlineStr">
        <is>
          <t>12 PACK</t>
        </is>
      </c>
      <c r="I380" s="0">
        <v>288</v>
      </c>
      <c r="J380" s="0">
        <v>3</v>
      </c>
    </row>
    <row r="381" spans="1:10" customHeight="0">
      <c r="A381" s="0">
        <f>HYPERLINK("https://dl.dropboxusercontent.com/scl/fi/gigo6qsaclro8a0dmeg7c/detroit-135657-f.jpg?rlkey=rskbv3blhtsw6yrovjp079fh1&amp;dl=0","Click to download Image")</f>
      </c>
      <c r="C381" s="0" t="inlineStr">
        <is>
          <t>Detroit Men's Beanie</t>
        </is>
      </c>
      <c r="D381" s="0" t="inlineStr">
        <is>
          <t>'135657</t>
        </is>
      </c>
      <c r="E381" s="0" t="inlineStr">
        <is>
          <t>NDSU DETROI A GN:135657</t>
        </is>
      </c>
      <c r="F381" s="0" t="inlineStr">
        <is>
          <t>'717142668011</t>
        </is>
      </c>
      <c r="G381" s="0" t="inlineStr">
        <is>
          <t>MENS</t>
        </is>
      </c>
      <c r="I381" s="0">
        <v>24.99</v>
      </c>
      <c r="J381" s="0">
        <v>220</v>
      </c>
    </row>
    <row r="382" spans="1:10" customHeight="0">
      <c r="A382" s="0">
        <f>HYPERLINK("https://dl.dropboxusercontent.com/scl/fi/mylcivccdcnnm9iqw0gw7/125115-f.jpg?rlkey=8bfimlazgxoparysowl99gb0j&amp;dl=0","Click to download Image")</f>
      </c>
      <c r="B382" s="0">
        <f>HYPERLINK("https://dl.dropboxusercontent.com/scl/fi/anghe5gnts00ei6a10esg/womens-hoodie-and-sweatshirt-size-chartslyra.jpg?rlkey=dvqx311lgy3kknfkg22c4zmrr&amp;dl=0","Click to download SizeChart")</f>
      </c>
      <c r="C382" s="0" t="inlineStr">
        <is>
          <t>Lyra Women's Cropped Sweatshirt</t>
        </is>
      </c>
      <c r="D382" s="0" t="inlineStr">
        <is>
          <t>'125115</t>
        </is>
      </c>
      <c r="E382" s="0" t="inlineStr">
        <is>
          <t>NDSU LYRA W BK:125115A-S</t>
        </is>
      </c>
      <c r="F382" s="0" t="inlineStr">
        <is>
          <t>'813125115043</t>
        </is>
      </c>
      <c r="G382" s="0" t="inlineStr">
        <is>
          <t>WOMENS</t>
        </is>
      </c>
      <c r="H382" s="0" t="inlineStr">
        <is>
          <t>S</t>
        </is>
      </c>
      <c r="I382" s="0">
        <v>39.99</v>
      </c>
      <c r="J382" s="0">
        <v>4</v>
      </c>
    </row>
    <row r="383" spans="1:10" customHeight="0">
      <c r="A383" s="0">
        <f>HYPERLINK("https://dl.dropboxusercontent.com/scl/fi/mylcivccdcnnm9iqw0gw7/125115-f.jpg?rlkey=8bfimlazgxoparysowl99gb0j&amp;dl=0","Click to download Image")</f>
      </c>
      <c r="B383" s="0">
        <f>HYPERLINK("https://dl.dropboxusercontent.com/scl/fi/anghe5gnts00ei6a10esg/womens-hoodie-and-sweatshirt-size-chartslyra.jpg?rlkey=dvqx311lgy3kknfkg22c4zmrr&amp;dl=0","Click to download SizeChart")</f>
      </c>
      <c r="C383" s="0" t="inlineStr">
        <is>
          <t>Lyra Women's Cropped Sweatshirt</t>
        </is>
      </c>
      <c r="D383" s="0" t="inlineStr">
        <is>
          <t>'125115</t>
        </is>
      </c>
      <c r="E383" s="0" t="inlineStr">
        <is>
          <t>NDSU LYRA W BK:125115B-M</t>
        </is>
      </c>
      <c r="F383" s="0" t="inlineStr">
        <is>
          <t>'813125115050</t>
        </is>
      </c>
      <c r="G383" s="0" t="inlineStr">
        <is>
          <t>WOMENS</t>
        </is>
      </c>
      <c r="H383" s="0" t="inlineStr">
        <is>
          <t>M</t>
        </is>
      </c>
      <c r="I383" s="0">
        <v>39.99</v>
      </c>
      <c r="J383" s="0">
        <v>6</v>
      </c>
    </row>
    <row r="384" spans="1:10" customHeight="0">
      <c r="A384" s="0">
        <f>HYPERLINK("https://dl.dropboxusercontent.com/scl/fi/mylcivccdcnnm9iqw0gw7/125115-f.jpg?rlkey=8bfimlazgxoparysowl99gb0j&amp;dl=0","Click to download Image")</f>
      </c>
      <c r="B384" s="0">
        <f>HYPERLINK("https://dl.dropboxusercontent.com/scl/fi/anghe5gnts00ei6a10esg/womens-hoodie-and-sweatshirt-size-chartslyra.jpg?rlkey=dvqx311lgy3kknfkg22c4zmrr&amp;dl=0","Click to download SizeChart")</f>
      </c>
      <c r="C384" s="0" t="inlineStr">
        <is>
          <t>Lyra Women's Cropped Sweatshirt</t>
        </is>
      </c>
      <c r="D384" s="0" t="inlineStr">
        <is>
          <t>'125115</t>
        </is>
      </c>
      <c r="E384" s="0" t="inlineStr">
        <is>
          <t>NDSU LYRA W BK:125115C-L</t>
        </is>
      </c>
      <c r="F384" s="0" t="inlineStr">
        <is>
          <t>'813125115067</t>
        </is>
      </c>
      <c r="G384" s="0" t="inlineStr">
        <is>
          <t>WOMENS</t>
        </is>
      </c>
      <c r="H384" s="0" t="inlineStr">
        <is>
          <t>L</t>
        </is>
      </c>
      <c r="I384" s="0">
        <v>39.99</v>
      </c>
      <c r="J384" s="0">
        <v>6</v>
      </c>
    </row>
    <row r="385" spans="1:10" customHeight="0">
      <c r="A385" s="0">
        <f>HYPERLINK("https://dl.dropboxusercontent.com/scl/fi/mylcivccdcnnm9iqw0gw7/125115-f.jpg?rlkey=8bfimlazgxoparysowl99gb0j&amp;dl=0","Click to download Image")</f>
      </c>
      <c r="B385" s="0">
        <f>HYPERLINK("https://dl.dropboxusercontent.com/scl/fi/anghe5gnts00ei6a10esg/womens-hoodie-and-sweatshirt-size-chartslyra.jpg?rlkey=dvqx311lgy3kknfkg22c4zmrr&amp;dl=0","Click to download SizeChart")</f>
      </c>
      <c r="C385" s="0" t="inlineStr">
        <is>
          <t>Lyra Women's Cropped Sweatshirt</t>
        </is>
      </c>
      <c r="D385" s="0" t="inlineStr">
        <is>
          <t>'125115</t>
        </is>
      </c>
      <c r="E385" s="0" t="inlineStr">
        <is>
          <t>NDSU LYRA W BK:125115D-XL</t>
        </is>
      </c>
      <c r="F385" s="0" t="inlineStr">
        <is>
          <t>'813125115074</t>
        </is>
      </c>
      <c r="G385" s="0" t="inlineStr">
        <is>
          <t>WOMENS</t>
        </is>
      </c>
      <c r="H385" s="0" t="inlineStr">
        <is>
          <t>XL</t>
        </is>
      </c>
      <c r="I385" s="0">
        <v>39.99</v>
      </c>
      <c r="J385" s="0">
        <v>4</v>
      </c>
    </row>
    <row r="386" spans="1:10" customHeight="0">
      <c r="A386" s="0">
        <f>HYPERLINK("https://dl.dropboxusercontent.com/scl/fi/mylcivccdcnnm9iqw0gw7/125115-f.jpg?rlkey=8bfimlazgxoparysowl99gb0j&amp;dl=0","Click to download Image")</f>
      </c>
      <c r="B386" s="0">
        <f>HYPERLINK("https://dl.dropboxusercontent.com/scl/fi/anghe5gnts00ei6a10esg/womens-hoodie-and-sweatshirt-size-chartslyra.jpg?rlkey=dvqx311lgy3kknfkg22c4zmrr&amp;dl=0","Click to download SizeChart")</f>
      </c>
      <c r="C386" s="0" t="inlineStr">
        <is>
          <t>Lyra Women's Cropped Sweatshirt</t>
        </is>
      </c>
      <c r="D386" s="0" t="inlineStr">
        <is>
          <t>'125115</t>
        </is>
      </c>
      <c r="E386" s="0" t="inlineStr">
        <is>
          <t>NDSU LYRA W BK:125115E-2XL</t>
        </is>
      </c>
      <c r="F386" s="0" t="inlineStr">
        <is>
          <t>'813125115081</t>
        </is>
      </c>
      <c r="G386" s="0" t="inlineStr">
        <is>
          <t>WOMENS</t>
        </is>
      </c>
      <c r="H386" s="0" t="inlineStr">
        <is>
          <t>2XL</t>
        </is>
      </c>
      <c r="I386" s="0">
        <v>43.99</v>
      </c>
      <c r="J386" s="0">
        <v>3</v>
      </c>
    </row>
    <row r="387" spans="1:10" customHeight="0">
      <c r="A387" s="0">
        <f>HYPERLINK("https://dl.dropboxusercontent.com/scl/fi/mylcivccdcnnm9iqw0gw7/125115-f.jpg?rlkey=8bfimlazgxoparysowl99gb0j&amp;dl=0","Click to download Image")</f>
      </c>
      <c r="B387" s="0">
        <f>HYPERLINK("https://dl.dropboxusercontent.com/scl/fi/anghe5gnts00ei6a10esg/womens-hoodie-and-sweatshirt-size-chartslyra.jpg?rlkey=dvqx311lgy3kknfkg22c4zmrr&amp;dl=0","Click to download SizeChart")</f>
      </c>
      <c r="C387" s="0" t="inlineStr">
        <is>
          <t>Lyra Women's Cropped Sweatshirt</t>
        </is>
      </c>
      <c r="D387" s="0" t="inlineStr">
        <is>
          <t>'125115</t>
        </is>
      </c>
      <c r="E387" s="0" t="inlineStr">
        <is>
          <t>NDSU LYRA W BK:125115F-3XL</t>
        </is>
      </c>
      <c r="F387" s="0" t="inlineStr">
        <is>
          <t>'813125115098</t>
        </is>
      </c>
      <c r="G387" s="0" t="inlineStr">
        <is>
          <t>WOMENS</t>
        </is>
      </c>
      <c r="H387" s="0" t="inlineStr">
        <is>
          <t>3XL</t>
        </is>
      </c>
      <c r="I387" s="0">
        <v>43.99</v>
      </c>
      <c r="J387" s="0">
        <v>2</v>
      </c>
    </row>
    <row r="388" spans="1:10" customHeight="0">
      <c r="A388" s="0">
        <f>HYPERLINK("https://dl.dropboxusercontent.com/scl/fi/mylcivccdcnnm9iqw0gw7/125115-f.jpg?rlkey=8bfimlazgxoparysowl99gb0j&amp;dl=0","Click to download Image")</f>
      </c>
      <c r="B388" s="0">
        <f>HYPERLINK("https://dl.dropboxusercontent.com/scl/fi/anghe5gnts00ei6a10esg/womens-hoodie-and-sweatshirt-size-chartslyra.jpg?rlkey=dvqx311lgy3kknfkg22c4zmrr&amp;dl=0","Click to download SizeChart")</f>
      </c>
      <c r="C388" s="0" t="inlineStr">
        <is>
          <t>Lyra Women's Cropped Sweatshirt</t>
        </is>
      </c>
      <c r="D388" s="0" t="inlineStr">
        <is>
          <t>'125115</t>
        </is>
      </c>
      <c r="E388" s="0" t="inlineStr">
        <is>
          <t>NDSU LYRA W BK 12PK:125115Z-12PK</t>
        </is>
      </c>
      <c r="F388" s="0" t="inlineStr">
        <is>
          <t>'813125115999</t>
        </is>
      </c>
      <c r="G388" s="0" t="inlineStr">
        <is>
          <t>WOMENS</t>
        </is>
      </c>
      <c r="H388" s="0" t="inlineStr">
        <is>
          <t>12 PACK</t>
        </is>
      </c>
      <c r="I388" s="0">
        <v>384</v>
      </c>
      <c r="J388" s="0">
        <v>1</v>
      </c>
    </row>
    <row r="389" spans="1:10" customHeight="0">
      <c r="A389" s="0">
        <f>HYPERLINK("https://dl.dropboxusercontent.com/scl/fi/sbd7d8shhd2w9q0a98jk9/127841t.jpg?rlkey=y0e8joz1vnjzrsgcvvt6sbdh1&amp;dl=0","Click to download Image")</f>
      </c>
      <c r="B389" s="0">
        <f>HYPERLINK("https://dl.dropboxusercontent.com/scl/fi/kcwdomu86h720nzo17zlg/womens-t-shirt-size-chartsmegg.jpg?rlkey=fe66djaw0eqewa91sfszonufg&amp;dl=0","Click to download SizeChart")</f>
      </c>
      <c r="C389" s="0" t="inlineStr">
        <is>
          <t>Megg Women's T-shirt</t>
        </is>
      </c>
      <c r="D389" s="0" t="inlineStr">
        <is>
          <t>'127841</t>
        </is>
      </c>
      <c r="E389" s="0" t="inlineStr">
        <is>
          <t>NDSU MEGG W GY:127841A-S</t>
        </is>
      </c>
      <c r="F389" s="0" t="inlineStr">
        <is>
          <t>'813127841049</t>
        </is>
      </c>
      <c r="G389" s="0" t="inlineStr">
        <is>
          <t>WOMENS</t>
        </is>
      </c>
      <c r="H389" s="0" t="inlineStr">
        <is>
          <t>S</t>
        </is>
      </c>
      <c r="I389" s="0">
        <v>29.99</v>
      </c>
      <c r="J389" s="0">
        <v>5</v>
      </c>
    </row>
    <row r="390" spans="1:10" customHeight="0">
      <c r="A390" s="0">
        <f>HYPERLINK("https://dl.dropboxusercontent.com/scl/fi/sbd7d8shhd2w9q0a98jk9/127841t.jpg?rlkey=y0e8joz1vnjzrsgcvvt6sbdh1&amp;dl=0","Click to download Image")</f>
      </c>
      <c r="B390" s="0">
        <f>HYPERLINK("https://dl.dropboxusercontent.com/scl/fi/kcwdomu86h720nzo17zlg/womens-t-shirt-size-chartsmegg.jpg?rlkey=fe66djaw0eqewa91sfszonufg&amp;dl=0","Click to download SizeChart")</f>
      </c>
      <c r="C390" s="0" t="inlineStr">
        <is>
          <t>Megg Women's T-shirt</t>
        </is>
      </c>
      <c r="D390" s="0" t="inlineStr">
        <is>
          <t>'127841</t>
        </is>
      </c>
      <c r="E390" s="0" t="inlineStr">
        <is>
          <t>NDSU MEGG W GY:127841B-M</t>
        </is>
      </c>
      <c r="F390" s="0" t="inlineStr">
        <is>
          <t>'813127841056</t>
        </is>
      </c>
      <c r="G390" s="0" t="inlineStr">
        <is>
          <t>WOMENS</t>
        </is>
      </c>
      <c r="H390" s="0" t="inlineStr">
        <is>
          <t>M</t>
        </is>
      </c>
      <c r="I390" s="0">
        <v>29.99</v>
      </c>
      <c r="J390" s="0">
        <v>8</v>
      </c>
    </row>
    <row r="391" spans="1:10" customHeight="0">
      <c r="A391" s="0">
        <f>HYPERLINK("https://dl.dropboxusercontent.com/scl/fi/sbd7d8shhd2w9q0a98jk9/127841t.jpg?rlkey=y0e8joz1vnjzrsgcvvt6sbdh1&amp;dl=0","Click to download Image")</f>
      </c>
      <c r="B391" s="0">
        <f>HYPERLINK("https://dl.dropboxusercontent.com/scl/fi/kcwdomu86h720nzo17zlg/womens-t-shirt-size-chartsmegg.jpg?rlkey=fe66djaw0eqewa91sfszonufg&amp;dl=0","Click to download SizeChart")</f>
      </c>
      <c r="C391" s="0" t="inlineStr">
        <is>
          <t>Megg Women's T-shirt</t>
        </is>
      </c>
      <c r="D391" s="0" t="inlineStr">
        <is>
          <t>'127841</t>
        </is>
      </c>
      <c r="E391" s="0" t="inlineStr">
        <is>
          <t>NDSU MEGG W GY:127841C-L</t>
        </is>
      </c>
      <c r="F391" s="0" t="inlineStr">
        <is>
          <t>'813127841063</t>
        </is>
      </c>
      <c r="G391" s="0" t="inlineStr">
        <is>
          <t>WOMENS</t>
        </is>
      </c>
      <c r="H391" s="0" t="inlineStr">
        <is>
          <t>L</t>
        </is>
      </c>
      <c r="I391" s="0">
        <v>29.99</v>
      </c>
      <c r="J391" s="0">
        <v>7</v>
      </c>
    </row>
    <row r="392" spans="1:10" customHeight="0">
      <c r="A392" s="0">
        <f>HYPERLINK("https://dl.dropboxusercontent.com/scl/fi/sbd7d8shhd2w9q0a98jk9/127841t.jpg?rlkey=y0e8joz1vnjzrsgcvvt6sbdh1&amp;dl=0","Click to download Image")</f>
      </c>
      <c r="B392" s="0">
        <f>HYPERLINK("https://dl.dropboxusercontent.com/scl/fi/kcwdomu86h720nzo17zlg/womens-t-shirt-size-chartsmegg.jpg?rlkey=fe66djaw0eqewa91sfszonufg&amp;dl=0","Click to download SizeChart")</f>
      </c>
      <c r="C392" s="0" t="inlineStr">
        <is>
          <t>Megg Women's T-shirt</t>
        </is>
      </c>
      <c r="D392" s="0" t="inlineStr">
        <is>
          <t>'127841</t>
        </is>
      </c>
      <c r="E392" s="0" t="inlineStr">
        <is>
          <t>NDSU MEGG W GY:127841D-XL</t>
        </is>
      </c>
      <c r="F392" s="0" t="inlineStr">
        <is>
          <t>'813127841070</t>
        </is>
      </c>
      <c r="G392" s="0" t="inlineStr">
        <is>
          <t>WOMENS</t>
        </is>
      </c>
      <c r="H392" s="0" t="inlineStr">
        <is>
          <t>XL</t>
        </is>
      </c>
      <c r="I392" s="0">
        <v>29.99</v>
      </c>
      <c r="J392" s="0">
        <v>4</v>
      </c>
    </row>
    <row r="393" spans="1:10" customHeight="0">
      <c r="A393" s="0">
        <f>HYPERLINK("https://dl.dropboxusercontent.com/scl/fi/sbd7d8shhd2w9q0a98jk9/127841t.jpg?rlkey=y0e8joz1vnjzrsgcvvt6sbdh1&amp;dl=0","Click to download Image")</f>
      </c>
      <c r="B393" s="0">
        <f>HYPERLINK("https://dl.dropboxusercontent.com/scl/fi/kcwdomu86h720nzo17zlg/womens-t-shirt-size-chartsmegg.jpg?rlkey=fe66djaw0eqewa91sfszonufg&amp;dl=0","Click to download SizeChart")</f>
      </c>
      <c r="C393" s="0" t="inlineStr">
        <is>
          <t>Megg Women's T-shirt</t>
        </is>
      </c>
      <c r="D393" s="0" t="inlineStr">
        <is>
          <t>'127841</t>
        </is>
      </c>
      <c r="E393" s="0" t="inlineStr">
        <is>
          <t>NDSU MEGG W GY:127841E-2XL</t>
        </is>
      </c>
      <c r="F393" s="0" t="inlineStr">
        <is>
          <t>'813127841087</t>
        </is>
      </c>
      <c r="G393" s="0" t="inlineStr">
        <is>
          <t>WOMENS</t>
        </is>
      </c>
      <c r="H393" s="0" t="inlineStr">
        <is>
          <t>2XL</t>
        </is>
      </c>
      <c r="I393" s="0">
        <v>29.99</v>
      </c>
      <c r="J393" s="0">
        <v>3</v>
      </c>
    </row>
    <row r="394" spans="1:10" customHeight="0">
      <c r="A394" s="0">
        <f>HYPERLINK("https://dl.dropboxusercontent.com/scl/fi/sbd7d8shhd2w9q0a98jk9/127841t.jpg?rlkey=y0e8joz1vnjzrsgcvvt6sbdh1&amp;dl=0","Click to download Image")</f>
      </c>
      <c r="B394" s="0">
        <f>HYPERLINK("https://dl.dropboxusercontent.com/scl/fi/kcwdomu86h720nzo17zlg/womens-t-shirt-size-chartsmegg.jpg?rlkey=fe66djaw0eqewa91sfszonufg&amp;dl=0","Click to download SizeChart")</f>
      </c>
      <c r="C394" s="0" t="inlineStr">
        <is>
          <t>Megg Women's T-shirt</t>
        </is>
      </c>
      <c r="D394" s="0" t="inlineStr">
        <is>
          <t>'127841</t>
        </is>
      </c>
      <c r="E394" s="0" t="inlineStr">
        <is>
          <t>NDSU MEGG W GY:127841F-3XL</t>
        </is>
      </c>
      <c r="F394" s="0" t="inlineStr">
        <is>
          <t>'813127841094</t>
        </is>
      </c>
      <c r="G394" s="0" t="inlineStr">
        <is>
          <t>WOMENS</t>
        </is>
      </c>
      <c r="H394" s="0" t="inlineStr">
        <is>
          <t>3XL</t>
        </is>
      </c>
      <c r="I394" s="0">
        <v>29.99</v>
      </c>
      <c r="J394" s="0">
        <v>1</v>
      </c>
    </row>
    <row r="395" spans="1:10" customHeight="0">
      <c r="A395" s="0">
        <f>HYPERLINK("https://dl.dropboxusercontent.com/scl/fi/sbd7d8shhd2w9q0a98jk9/127841t.jpg?rlkey=y0e8joz1vnjzrsgcvvt6sbdh1&amp;dl=0","Click to download Image")</f>
      </c>
      <c r="B395" s="0">
        <f>HYPERLINK("https://dl.dropboxusercontent.com/scl/fi/kcwdomu86h720nzo17zlg/womens-t-shirt-size-chartsmegg.jpg?rlkey=fe66djaw0eqewa91sfszonufg&amp;dl=0","Click to download SizeChart")</f>
      </c>
      <c r="C395" s="0" t="inlineStr">
        <is>
          <t>Megg Women's T-shirt</t>
        </is>
      </c>
      <c r="D395" s="0" t="inlineStr">
        <is>
          <t>'127841</t>
        </is>
      </c>
      <c r="E395" s="0" t="inlineStr">
        <is>
          <t>NDSU MEGG W GY 12PK:127841Z-12PK</t>
        </is>
      </c>
      <c r="F395" s="0" t="inlineStr">
        <is>
          <t>'813127841995</t>
        </is>
      </c>
      <c r="G395" s="0" t="inlineStr">
        <is>
          <t>WOMENS</t>
        </is>
      </c>
      <c r="H395" s="0" t="inlineStr">
        <is>
          <t>12 PACK</t>
        </is>
      </c>
      <c r="I395" s="0">
        <v>288</v>
      </c>
      <c r="J395" s="0">
        <v>1</v>
      </c>
    </row>
    <row r="396" spans="1:10" customHeight="0">
      <c r="A396" s="0">
        <f>HYPERLINK("https://dl.dropboxusercontent.com/scl/fi/5khkye8425ppre2xj78q3/123488-f.jpg?rlkey=gs91gv7ryh90i174oxmp80is1&amp;dl=0","Click to download Image")</f>
      </c>
      <c r="B396" s="0">
        <f>HYPERLINK("https://dl.dropboxusercontent.com/scl/fi/ebxjjhyuyg1xhe6v3e9ug/mens-jackets-size-chartsknox.jpg?rlkey=g0csfmaqum4jhfom00hbxmxne&amp;dl=0","Click to download SizeChart")</f>
      </c>
      <c r="C396" s="0" t="inlineStr">
        <is>
          <t>Knox Men's Jacket</t>
        </is>
      </c>
      <c r="D396" s="0" t="inlineStr">
        <is>
          <t>'123488</t>
        </is>
      </c>
      <c r="E396" s="0" t="inlineStr">
        <is>
          <t>NDSU KNOX M BK:123488A-S</t>
        </is>
      </c>
      <c r="F396" s="0" t="inlineStr">
        <is>
          <t>'813123488040</t>
        </is>
      </c>
      <c r="G396" s="0" t="inlineStr">
        <is>
          <t>MENS</t>
        </is>
      </c>
      <c r="H396" s="0" t="inlineStr">
        <is>
          <t>S</t>
        </is>
      </c>
      <c r="I396" s="0">
        <v>59.99</v>
      </c>
      <c r="J396" s="0">
        <v>2</v>
      </c>
    </row>
    <row r="397" spans="1:10" customHeight="0">
      <c r="A397" s="0">
        <f>HYPERLINK("https://dl.dropboxusercontent.com/scl/fi/5khkye8425ppre2xj78q3/123488-f.jpg?rlkey=gs91gv7ryh90i174oxmp80is1&amp;dl=0","Click to download Image")</f>
      </c>
      <c r="B397" s="0">
        <f>HYPERLINK("https://dl.dropboxusercontent.com/scl/fi/ebxjjhyuyg1xhe6v3e9ug/mens-jackets-size-chartsknox.jpg?rlkey=g0csfmaqum4jhfom00hbxmxne&amp;dl=0","Click to download SizeChart")</f>
      </c>
      <c r="C397" s="0" t="inlineStr">
        <is>
          <t>Knox Men's Jacket</t>
        </is>
      </c>
      <c r="D397" s="0" t="inlineStr">
        <is>
          <t>'123488</t>
        </is>
      </c>
      <c r="E397" s="0" t="inlineStr">
        <is>
          <t>NDSU KNOX M BK:123488B-M</t>
        </is>
      </c>
      <c r="F397" s="0" t="inlineStr">
        <is>
          <t>'813123488057</t>
        </is>
      </c>
      <c r="G397" s="0" t="inlineStr">
        <is>
          <t>MENS</t>
        </is>
      </c>
      <c r="H397" s="0" t="inlineStr">
        <is>
          <t>M</t>
        </is>
      </c>
      <c r="I397" s="0">
        <v>59.99</v>
      </c>
      <c r="J397" s="0">
        <v>4</v>
      </c>
    </row>
    <row r="398" spans="1:10" customHeight="0">
      <c r="A398" s="0">
        <f>HYPERLINK("https://dl.dropboxusercontent.com/scl/fi/5khkye8425ppre2xj78q3/123488-f.jpg?rlkey=gs91gv7ryh90i174oxmp80is1&amp;dl=0","Click to download Image")</f>
      </c>
      <c r="B398" s="0">
        <f>HYPERLINK("https://dl.dropboxusercontent.com/scl/fi/ebxjjhyuyg1xhe6v3e9ug/mens-jackets-size-chartsknox.jpg?rlkey=g0csfmaqum4jhfom00hbxmxne&amp;dl=0","Click to download SizeChart")</f>
      </c>
      <c r="C398" s="0" t="inlineStr">
        <is>
          <t>Knox Men's Jacket</t>
        </is>
      </c>
      <c r="D398" s="0" t="inlineStr">
        <is>
          <t>'123488</t>
        </is>
      </c>
      <c r="E398" s="0" t="inlineStr">
        <is>
          <t>NDSU KNOX M BK:123488C-L</t>
        </is>
      </c>
      <c r="F398" s="0" t="inlineStr">
        <is>
          <t>'813123488064</t>
        </is>
      </c>
      <c r="G398" s="0" t="inlineStr">
        <is>
          <t>MENS</t>
        </is>
      </c>
      <c r="H398" s="0" t="inlineStr">
        <is>
          <t>L</t>
        </is>
      </c>
      <c r="I398" s="0">
        <v>59.99</v>
      </c>
      <c r="J398" s="0">
        <v>6</v>
      </c>
    </row>
    <row r="399" spans="1:10" customHeight="0">
      <c r="A399" s="0">
        <f>HYPERLINK("https://dl.dropboxusercontent.com/scl/fi/5khkye8425ppre2xj78q3/123488-f.jpg?rlkey=gs91gv7ryh90i174oxmp80is1&amp;dl=0","Click to download Image")</f>
      </c>
      <c r="B399" s="0">
        <f>HYPERLINK("https://dl.dropboxusercontent.com/scl/fi/ebxjjhyuyg1xhe6v3e9ug/mens-jackets-size-chartsknox.jpg?rlkey=g0csfmaqum4jhfom00hbxmxne&amp;dl=0","Click to download SizeChart")</f>
      </c>
      <c r="C399" s="0" t="inlineStr">
        <is>
          <t>Knox Men's Jacket</t>
        </is>
      </c>
      <c r="D399" s="0" t="inlineStr">
        <is>
          <t>'123488</t>
        </is>
      </c>
      <c r="E399" s="0" t="inlineStr">
        <is>
          <t>NDSU KNOX M BK:123488D-XL</t>
        </is>
      </c>
      <c r="F399" s="0" t="inlineStr">
        <is>
          <t>'813123488071</t>
        </is>
      </c>
      <c r="G399" s="0" t="inlineStr">
        <is>
          <t>MENS</t>
        </is>
      </c>
      <c r="H399" s="0" t="inlineStr">
        <is>
          <t>XL</t>
        </is>
      </c>
      <c r="I399" s="0">
        <v>59.99</v>
      </c>
      <c r="J399" s="0">
        <v>6</v>
      </c>
    </row>
    <row r="400" spans="1:10" customHeight="0">
      <c r="A400" s="0">
        <f>HYPERLINK("https://dl.dropboxusercontent.com/scl/fi/5khkye8425ppre2xj78q3/123488-f.jpg?rlkey=gs91gv7ryh90i174oxmp80is1&amp;dl=0","Click to download Image")</f>
      </c>
      <c r="B400" s="0">
        <f>HYPERLINK("https://dl.dropboxusercontent.com/scl/fi/ebxjjhyuyg1xhe6v3e9ug/mens-jackets-size-chartsknox.jpg?rlkey=g0csfmaqum4jhfom00hbxmxne&amp;dl=0","Click to download SizeChart")</f>
      </c>
      <c r="C400" s="0" t="inlineStr">
        <is>
          <t>Knox Men's Jacket</t>
        </is>
      </c>
      <c r="D400" s="0" t="inlineStr">
        <is>
          <t>'123488</t>
        </is>
      </c>
      <c r="E400" s="0" t="inlineStr">
        <is>
          <t>NDSU KNOX M BK:123488E-2XL</t>
        </is>
      </c>
      <c r="F400" s="0" t="inlineStr">
        <is>
          <t>'813123488088</t>
        </is>
      </c>
      <c r="G400" s="0" t="inlineStr">
        <is>
          <t>MENS</t>
        </is>
      </c>
      <c r="H400" s="0" t="inlineStr">
        <is>
          <t>2XL</t>
        </is>
      </c>
      <c r="I400" s="0">
        <v>59.99</v>
      </c>
      <c r="J400" s="0">
        <v>4</v>
      </c>
    </row>
    <row r="401" spans="1:10" customHeight="0">
      <c r="A401" s="0">
        <f>HYPERLINK("https://dl.dropboxusercontent.com/scl/fi/5khkye8425ppre2xj78q3/123488-f.jpg?rlkey=gs91gv7ryh90i174oxmp80is1&amp;dl=0","Click to download Image")</f>
      </c>
      <c r="B401" s="0">
        <f>HYPERLINK("https://dl.dropboxusercontent.com/scl/fi/ebxjjhyuyg1xhe6v3e9ug/mens-jackets-size-chartsknox.jpg?rlkey=g0csfmaqum4jhfom00hbxmxne&amp;dl=0","Click to download SizeChart")</f>
      </c>
      <c r="C401" s="0" t="inlineStr">
        <is>
          <t>Knox Men's Jacket</t>
        </is>
      </c>
      <c r="D401" s="0" t="inlineStr">
        <is>
          <t>'123488</t>
        </is>
      </c>
      <c r="E401" s="0" t="inlineStr">
        <is>
          <t>NDSU KNOX M BK:123488F-3XL</t>
        </is>
      </c>
      <c r="F401" s="0" t="inlineStr">
        <is>
          <t>'813123488095</t>
        </is>
      </c>
      <c r="G401" s="0" t="inlineStr">
        <is>
          <t>MENS</t>
        </is>
      </c>
      <c r="H401" s="0" t="inlineStr">
        <is>
          <t>3XL</t>
        </is>
      </c>
      <c r="I401" s="0">
        <v>59.99</v>
      </c>
      <c r="J401" s="0">
        <v>0</v>
      </c>
    </row>
    <row r="402" spans="1:10" customHeight="0">
      <c r="A402" s="0">
        <f>HYPERLINK("https://dl.dropboxusercontent.com/scl/fi/5khkye8425ppre2xj78q3/123488-f.jpg?rlkey=gs91gv7ryh90i174oxmp80is1&amp;dl=0","Click to download Image")</f>
      </c>
      <c r="B402" s="0">
        <f>HYPERLINK("https://dl.dropboxusercontent.com/scl/fi/ebxjjhyuyg1xhe6v3e9ug/mens-jackets-size-chartsknox.jpg?rlkey=g0csfmaqum4jhfom00hbxmxne&amp;dl=0","Click to download SizeChart")</f>
      </c>
      <c r="C402" s="0" t="inlineStr">
        <is>
          <t>Knox Men's Jacket</t>
        </is>
      </c>
      <c r="D402" s="0" t="inlineStr">
        <is>
          <t>'123488</t>
        </is>
      </c>
      <c r="E402" s="0" t="inlineStr">
        <is>
          <t>NDSU KNOX M BK 12PK:123488Z-12PK</t>
        </is>
      </c>
      <c r="F402" s="0" t="inlineStr">
        <is>
          <t>'813123488996</t>
        </is>
      </c>
      <c r="G402" s="0" t="inlineStr">
        <is>
          <t>MENS</t>
        </is>
      </c>
      <c r="H402" s="0" t="inlineStr">
        <is>
          <t>12 PACK</t>
        </is>
      </c>
      <c r="I402" s="0">
        <v>582</v>
      </c>
      <c r="J402" s="0">
        <v>0</v>
      </c>
    </row>
    <row r="403" spans="1:10" customHeight="0">
      <c r="A403" s="0">
        <f>HYPERLINK("https://dl.dropboxusercontent.com/scl/fi/0ug6sxotn7or0wxhjualm/aldat.jpg?rlkey=7zaw89tphi577vg85sto48r98&amp;dl=0","Click to download Image")</f>
      </c>
      <c r="C403" s="0" t="inlineStr">
        <is>
          <t>Alda Women's Long Sleeve</t>
        </is>
      </c>
      <c r="D403" s="0" t="inlineStr">
        <is>
          <t>'123058</t>
        </is>
      </c>
      <c r="E403" s="0" t="inlineStr">
        <is>
          <t>NDSU ALDA W BK:123058A-S</t>
        </is>
      </c>
      <c r="F403" s="0" t="inlineStr">
        <is>
          <t>'813123058045</t>
        </is>
      </c>
      <c r="G403" s="0" t="inlineStr">
        <is>
          <t>WOMENS</t>
        </is>
      </c>
      <c r="H403" s="0" t="inlineStr">
        <is>
          <t>S</t>
        </is>
      </c>
      <c r="I403" s="0">
        <v>39.99</v>
      </c>
      <c r="J403" s="0">
        <v>3</v>
      </c>
    </row>
    <row r="404" spans="1:10" customHeight="0">
      <c r="A404" s="0">
        <f>HYPERLINK("https://dl.dropboxusercontent.com/scl/fi/0ug6sxotn7or0wxhjualm/aldat.jpg?rlkey=7zaw89tphi577vg85sto48r98&amp;dl=0","Click to download Image")</f>
      </c>
      <c r="C404" s="0" t="inlineStr">
        <is>
          <t>Alda Women's Long Sleeve</t>
        </is>
      </c>
      <c r="D404" s="0" t="inlineStr">
        <is>
          <t>'123058</t>
        </is>
      </c>
      <c r="E404" s="0" t="inlineStr">
        <is>
          <t>NDSU ALDA W BK:123058B-M</t>
        </is>
      </c>
      <c r="F404" s="0" t="inlineStr">
        <is>
          <t>'813123058052</t>
        </is>
      </c>
      <c r="G404" s="0" t="inlineStr">
        <is>
          <t>WOMENS</t>
        </is>
      </c>
      <c r="H404" s="0" t="inlineStr">
        <is>
          <t>M</t>
        </is>
      </c>
      <c r="I404" s="0">
        <v>39.99</v>
      </c>
      <c r="J404" s="0">
        <v>2</v>
      </c>
    </row>
    <row r="405" spans="1:10" customHeight="0">
      <c r="A405" s="0">
        <f>HYPERLINK("https://dl.dropboxusercontent.com/scl/fi/0ug6sxotn7or0wxhjualm/aldat.jpg?rlkey=7zaw89tphi577vg85sto48r98&amp;dl=0","Click to download Image")</f>
      </c>
      <c r="C405" s="0" t="inlineStr">
        <is>
          <t>Alda Women's Long Sleeve</t>
        </is>
      </c>
      <c r="D405" s="0" t="inlineStr">
        <is>
          <t>'123058</t>
        </is>
      </c>
      <c r="E405" s="0" t="inlineStr">
        <is>
          <t>NDSU ALDA W BK:123058C-L</t>
        </is>
      </c>
      <c r="F405" s="0" t="inlineStr">
        <is>
          <t>'813123058069</t>
        </is>
      </c>
      <c r="G405" s="0" t="inlineStr">
        <is>
          <t>WOMENS</t>
        </is>
      </c>
      <c r="H405" s="0" t="inlineStr">
        <is>
          <t>L</t>
        </is>
      </c>
      <c r="I405" s="0">
        <v>39.99</v>
      </c>
      <c r="J405" s="0">
        <v>2</v>
      </c>
    </row>
    <row r="406" spans="1:10" customHeight="0">
      <c r="A406" s="0">
        <f>HYPERLINK("https://dl.dropboxusercontent.com/scl/fi/0ug6sxotn7or0wxhjualm/aldat.jpg?rlkey=7zaw89tphi577vg85sto48r98&amp;dl=0","Click to download Image")</f>
      </c>
      <c r="C406" s="0" t="inlineStr">
        <is>
          <t>Alda Women's Long Sleeve</t>
        </is>
      </c>
      <c r="D406" s="0" t="inlineStr">
        <is>
          <t>'123058</t>
        </is>
      </c>
      <c r="E406" s="0" t="inlineStr">
        <is>
          <t>NDSU ALDA W BK:123058D-XL</t>
        </is>
      </c>
      <c r="F406" s="0" t="inlineStr">
        <is>
          <t>'813123058076</t>
        </is>
      </c>
      <c r="G406" s="0" t="inlineStr">
        <is>
          <t>WOMENS</t>
        </is>
      </c>
      <c r="H406" s="0" t="inlineStr">
        <is>
          <t>XL</t>
        </is>
      </c>
      <c r="I406" s="0">
        <v>39.99</v>
      </c>
      <c r="J406" s="0">
        <v>0</v>
      </c>
    </row>
    <row r="407" spans="1:10" customHeight="0">
      <c r="A407" s="0">
        <f>HYPERLINK("https://dl.dropboxusercontent.com/scl/fi/0ug6sxotn7or0wxhjualm/aldat.jpg?rlkey=7zaw89tphi577vg85sto48r98&amp;dl=0","Click to download Image")</f>
      </c>
      <c r="C407" s="0" t="inlineStr">
        <is>
          <t>Alda Women's Long Sleeve</t>
        </is>
      </c>
      <c r="D407" s="0" t="inlineStr">
        <is>
          <t>'123058</t>
        </is>
      </c>
      <c r="E407" s="0" t="inlineStr">
        <is>
          <t>NDSU ALDA W BK:123058E-2XL</t>
        </is>
      </c>
      <c r="F407" s="0" t="inlineStr">
        <is>
          <t>'813123058083</t>
        </is>
      </c>
      <c r="G407" s="0" t="inlineStr">
        <is>
          <t>WOMENS</t>
        </is>
      </c>
      <c r="H407" s="0" t="inlineStr">
        <is>
          <t>2XL</t>
        </is>
      </c>
      <c r="I407" s="0">
        <v>39.99</v>
      </c>
      <c r="J407" s="0">
        <v>1</v>
      </c>
    </row>
    <row r="408" spans="1:10" customHeight="0">
      <c r="A408" s="0">
        <f>HYPERLINK("https://dl.dropboxusercontent.com/scl/fi/0ug6sxotn7or0wxhjualm/aldat.jpg?rlkey=7zaw89tphi577vg85sto48r98&amp;dl=0","Click to download Image")</f>
      </c>
      <c r="C408" s="0" t="inlineStr">
        <is>
          <t>Alda Women's Long Sleeve</t>
        </is>
      </c>
      <c r="D408" s="0" t="inlineStr">
        <is>
          <t>'123058</t>
        </is>
      </c>
      <c r="E408" s="0" t="inlineStr">
        <is>
          <t>NDSU ALDA W BK:123058F-3XL</t>
        </is>
      </c>
      <c r="F408" s="0" t="inlineStr">
        <is>
          <t>'813123058090</t>
        </is>
      </c>
      <c r="G408" s="0" t="inlineStr">
        <is>
          <t>WOMENS</t>
        </is>
      </c>
      <c r="H408" s="0" t="inlineStr">
        <is>
          <t>3XL</t>
        </is>
      </c>
      <c r="I408" s="0">
        <v>39.99</v>
      </c>
      <c r="J408" s="0">
        <v>2</v>
      </c>
    </row>
    <row r="409" spans="1:10" customHeight="0">
      <c r="A409" s="0">
        <f>HYPERLINK("https://dl.dropboxusercontent.com/scl/fi/0ug6sxotn7or0wxhjualm/aldat.jpg?rlkey=7zaw89tphi577vg85sto48r98&amp;dl=0","Click to download Image")</f>
      </c>
      <c r="C409" s="0" t="inlineStr">
        <is>
          <t>Alda Women's Long Sleeve</t>
        </is>
      </c>
      <c r="D409" s="0" t="inlineStr">
        <is>
          <t>'123058</t>
        </is>
      </c>
      <c r="E409" s="0" t="inlineStr">
        <is>
          <t>NDSU ALDA W BK 12PK:123058Z-12PK</t>
        </is>
      </c>
      <c r="F409" s="0" t="inlineStr">
        <is>
          <t>'813123058991</t>
        </is>
      </c>
      <c r="G409" s="0" t="inlineStr">
        <is>
          <t>WOMENS</t>
        </is>
      </c>
      <c r="H409" s="0" t="inlineStr">
        <is>
          <t>12 PACK</t>
        </is>
      </c>
      <c r="I409" s="0">
        <v>384</v>
      </c>
      <c r="J409" s="0">
        <v>0</v>
      </c>
    </row>
    <row r="410" spans="1:10" customHeight="0">
      <c r="A410" s="0">
        <f>HYPERLINK("https://dl.dropboxusercontent.com/scl/fi/z94pfq0slm38pubdmq987/127963t.jpg?rlkey=bundtkv8xtjpraoq44klxycwc&amp;dl=0","Click to download Image")</f>
      </c>
      <c r="C410" s="0" t="inlineStr">
        <is>
          <t>Rona Women's Long Sleeve</t>
        </is>
      </c>
      <c r="D410" s="0" t="inlineStr">
        <is>
          <t>'127963</t>
        </is>
      </c>
      <c r="E410" s="0" t="inlineStr">
        <is>
          <t>NDSU RONA W BK:127963A-S</t>
        </is>
      </c>
      <c r="F410" s="0" t="inlineStr">
        <is>
          <t>'813127963048</t>
        </is>
      </c>
      <c r="G410" s="0" t="inlineStr">
        <is>
          <t>WOMENS</t>
        </is>
      </c>
      <c r="H410" s="0" t="inlineStr">
        <is>
          <t>S</t>
        </is>
      </c>
      <c r="I410" s="0">
        <v>39.99</v>
      </c>
      <c r="J410" s="0">
        <v>6</v>
      </c>
    </row>
    <row r="411" spans="1:10" customHeight="0">
      <c r="A411" s="0">
        <f>HYPERLINK("https://dl.dropboxusercontent.com/scl/fi/z94pfq0slm38pubdmq987/127963t.jpg?rlkey=bundtkv8xtjpraoq44klxycwc&amp;dl=0","Click to download Image")</f>
      </c>
      <c r="C411" s="0" t="inlineStr">
        <is>
          <t>Rona Women's Long Sleeve</t>
        </is>
      </c>
      <c r="D411" s="0" t="inlineStr">
        <is>
          <t>'127963</t>
        </is>
      </c>
      <c r="E411" s="0" t="inlineStr">
        <is>
          <t>NDSU RONA W BK:127963B-M</t>
        </is>
      </c>
      <c r="F411" s="0" t="inlineStr">
        <is>
          <t>'813127963055</t>
        </is>
      </c>
      <c r="G411" s="0" t="inlineStr">
        <is>
          <t>WOMENS</t>
        </is>
      </c>
      <c r="H411" s="0" t="inlineStr">
        <is>
          <t>M</t>
        </is>
      </c>
      <c r="I411" s="0">
        <v>39.99</v>
      </c>
      <c r="J411" s="0">
        <v>12</v>
      </c>
    </row>
    <row r="412" spans="1:10" customHeight="0">
      <c r="A412" s="0">
        <f>HYPERLINK("https://dl.dropboxusercontent.com/scl/fi/z94pfq0slm38pubdmq987/127963t.jpg?rlkey=bundtkv8xtjpraoq44klxycwc&amp;dl=0","Click to download Image")</f>
      </c>
      <c r="C412" s="0" t="inlineStr">
        <is>
          <t>Rona Women's Long Sleeve</t>
        </is>
      </c>
      <c r="D412" s="0" t="inlineStr">
        <is>
          <t>'127963</t>
        </is>
      </c>
      <c r="E412" s="0" t="inlineStr">
        <is>
          <t>NDSU RONA W BK:127963C-L</t>
        </is>
      </c>
      <c r="F412" s="0" t="inlineStr">
        <is>
          <t>'813127963062</t>
        </is>
      </c>
      <c r="G412" s="0" t="inlineStr">
        <is>
          <t>WOMENS</t>
        </is>
      </c>
      <c r="H412" s="0" t="inlineStr">
        <is>
          <t>L</t>
        </is>
      </c>
      <c r="I412" s="0">
        <v>39.99</v>
      </c>
      <c r="J412" s="0">
        <v>13</v>
      </c>
    </row>
    <row r="413" spans="1:10" customHeight="0">
      <c r="A413" s="0">
        <f>HYPERLINK("https://dl.dropboxusercontent.com/scl/fi/z94pfq0slm38pubdmq987/127963t.jpg?rlkey=bundtkv8xtjpraoq44klxycwc&amp;dl=0","Click to download Image")</f>
      </c>
      <c r="C413" s="0" t="inlineStr">
        <is>
          <t>Rona Women's Long Sleeve</t>
        </is>
      </c>
      <c r="D413" s="0" t="inlineStr">
        <is>
          <t>'127963</t>
        </is>
      </c>
      <c r="E413" s="0" t="inlineStr">
        <is>
          <t>NDSU RONA W BK:127963D-XL</t>
        </is>
      </c>
      <c r="F413" s="0" t="inlineStr">
        <is>
          <t>'813127963079</t>
        </is>
      </c>
      <c r="G413" s="0" t="inlineStr">
        <is>
          <t>WOMENS</t>
        </is>
      </c>
      <c r="H413" s="0" t="inlineStr">
        <is>
          <t>XL</t>
        </is>
      </c>
      <c r="I413" s="0">
        <v>39.99</v>
      </c>
      <c r="J413" s="0">
        <v>6</v>
      </c>
    </row>
    <row r="414" spans="1:10" customHeight="0">
      <c r="A414" s="0">
        <f>HYPERLINK("https://dl.dropboxusercontent.com/scl/fi/z94pfq0slm38pubdmq987/127963t.jpg?rlkey=bundtkv8xtjpraoq44klxycwc&amp;dl=0","Click to download Image")</f>
      </c>
      <c r="C414" s="0" t="inlineStr">
        <is>
          <t>Rona Women's Long Sleeve</t>
        </is>
      </c>
      <c r="D414" s="0" t="inlineStr">
        <is>
          <t>'127963</t>
        </is>
      </c>
      <c r="E414" s="0" t="inlineStr">
        <is>
          <t>NDSU RONA W BK:127963E-2XL</t>
        </is>
      </c>
      <c r="F414" s="0" t="inlineStr">
        <is>
          <t>'813127963086</t>
        </is>
      </c>
      <c r="G414" s="0" t="inlineStr">
        <is>
          <t>WOMENS</t>
        </is>
      </c>
      <c r="H414" s="0" t="inlineStr">
        <is>
          <t>2XL</t>
        </is>
      </c>
      <c r="I414" s="0">
        <v>39.99</v>
      </c>
      <c r="J414" s="0">
        <v>2</v>
      </c>
    </row>
    <row r="415" spans="1:10" customHeight="0">
      <c r="A415" s="0">
        <f>HYPERLINK("https://dl.dropboxusercontent.com/scl/fi/z94pfq0slm38pubdmq987/127963t.jpg?rlkey=bundtkv8xtjpraoq44klxycwc&amp;dl=0","Click to download Image")</f>
      </c>
      <c r="C415" s="0" t="inlineStr">
        <is>
          <t>Rona Women's Long Sleeve</t>
        </is>
      </c>
      <c r="D415" s="0" t="inlineStr">
        <is>
          <t>'127963</t>
        </is>
      </c>
      <c r="E415" s="0" t="inlineStr">
        <is>
          <t>NDSU RONA W BK:127963F-3XL</t>
        </is>
      </c>
      <c r="F415" s="0" t="inlineStr">
        <is>
          <t>'813127963093</t>
        </is>
      </c>
      <c r="G415" s="0" t="inlineStr">
        <is>
          <t>WOMENS</t>
        </is>
      </c>
      <c r="H415" s="0" t="inlineStr">
        <is>
          <t>3XL</t>
        </is>
      </c>
      <c r="I415" s="0">
        <v>39.99</v>
      </c>
      <c r="J415" s="0">
        <v>1</v>
      </c>
    </row>
    <row r="416" spans="1:10" customHeight="0">
      <c r="A416" s="0">
        <f>HYPERLINK("https://dl.dropboxusercontent.com/scl/fi/z94pfq0slm38pubdmq987/127963t.jpg?rlkey=bundtkv8xtjpraoq44klxycwc&amp;dl=0","Click to download Image")</f>
      </c>
      <c r="C416" s="0" t="inlineStr">
        <is>
          <t>Rona Women's Long Sleeve</t>
        </is>
      </c>
      <c r="D416" s="0" t="inlineStr">
        <is>
          <t>'127963</t>
        </is>
      </c>
      <c r="E416" s="0" t="inlineStr">
        <is>
          <t>NDSU RONA W BK 12PK:127963Z-12PK</t>
        </is>
      </c>
      <c r="F416" s="0" t="inlineStr">
        <is>
          <t>'813127963994</t>
        </is>
      </c>
      <c r="G416" s="0" t="inlineStr">
        <is>
          <t>WOMENS</t>
        </is>
      </c>
      <c r="H416" s="0" t="inlineStr">
        <is>
          <t>12 PACK</t>
        </is>
      </c>
      <c r="I416" s="0">
        <v>384</v>
      </c>
      <c r="J416" s="0">
        <v>3</v>
      </c>
    </row>
    <row r="417" spans="1:10" customHeight="0">
      <c r="A417" s="0">
        <f>HYPERLINK("https://dl.dropboxusercontent.com/scl/fi/l11jwh8xq2m6jrovjltah/127840f.jpg?rlkey=xomo64upze4qtosu5v8gnap2f&amp;dl=0","Click to download Image")</f>
      </c>
      <c r="B417" s="0">
        <f>HYPERLINK("https://dl.dropboxusercontent.com/scl/fi/x9crrec3ana1z697lappq/womens-t-shirt-size-chartsamia.jpg?rlkey=p2v6okw9yr9jguo6s6rordpu1&amp;dl=0","Click to download SizeChart")</f>
      </c>
      <c r="C417" s="0" t="inlineStr">
        <is>
          <t>Amia Women's Crop T-shirt</t>
        </is>
      </c>
      <c r="D417" s="0" t="inlineStr">
        <is>
          <t>'127840</t>
        </is>
      </c>
      <c r="E417" s="0" t="inlineStr">
        <is>
          <t>NDSU AMIA W WE:127840A-S</t>
        </is>
      </c>
      <c r="F417" s="0" t="inlineStr">
        <is>
          <t>'813127840042</t>
        </is>
      </c>
      <c r="G417" s="0" t="inlineStr">
        <is>
          <t>WOMENS</t>
        </is>
      </c>
      <c r="H417" s="0" t="inlineStr">
        <is>
          <t>S</t>
        </is>
      </c>
      <c r="I417" s="0">
        <v>29.99</v>
      </c>
      <c r="J417" s="0">
        <v>2</v>
      </c>
    </row>
    <row r="418" spans="1:10" customHeight="0">
      <c r="A418" s="0">
        <f>HYPERLINK("https://dl.dropboxusercontent.com/scl/fi/l11jwh8xq2m6jrovjltah/127840f.jpg?rlkey=xomo64upze4qtosu5v8gnap2f&amp;dl=0","Click to download Image")</f>
      </c>
      <c r="B418" s="0">
        <f>HYPERLINK("https://dl.dropboxusercontent.com/scl/fi/x9crrec3ana1z697lappq/womens-t-shirt-size-chartsamia.jpg?rlkey=p2v6okw9yr9jguo6s6rordpu1&amp;dl=0","Click to download SizeChart")</f>
      </c>
      <c r="C418" s="0" t="inlineStr">
        <is>
          <t>Amia Women's Crop T-shirt</t>
        </is>
      </c>
      <c r="D418" s="0" t="inlineStr">
        <is>
          <t>'127840</t>
        </is>
      </c>
      <c r="E418" s="0" t="inlineStr">
        <is>
          <t>NDSU AMIA W WE:127840B-M</t>
        </is>
      </c>
      <c r="F418" s="0" t="inlineStr">
        <is>
          <t>'813127840059</t>
        </is>
      </c>
      <c r="G418" s="0" t="inlineStr">
        <is>
          <t>WOMENS</t>
        </is>
      </c>
      <c r="H418" s="0" t="inlineStr">
        <is>
          <t>M</t>
        </is>
      </c>
      <c r="I418" s="0">
        <v>29.99</v>
      </c>
      <c r="J418" s="0">
        <v>4</v>
      </c>
    </row>
    <row r="419" spans="1:10" customHeight="0">
      <c r="A419" s="0">
        <f>HYPERLINK("https://dl.dropboxusercontent.com/scl/fi/l11jwh8xq2m6jrovjltah/127840f.jpg?rlkey=xomo64upze4qtosu5v8gnap2f&amp;dl=0","Click to download Image")</f>
      </c>
      <c r="B419" s="0">
        <f>HYPERLINK("https://dl.dropboxusercontent.com/scl/fi/x9crrec3ana1z697lappq/womens-t-shirt-size-chartsamia.jpg?rlkey=p2v6okw9yr9jguo6s6rordpu1&amp;dl=0","Click to download SizeChart")</f>
      </c>
      <c r="C419" s="0" t="inlineStr">
        <is>
          <t>Amia Women's Crop T-shirt</t>
        </is>
      </c>
      <c r="D419" s="0" t="inlineStr">
        <is>
          <t>'127840</t>
        </is>
      </c>
      <c r="E419" s="0" t="inlineStr">
        <is>
          <t>NDSU AMIA W WE:127840C-L</t>
        </is>
      </c>
      <c r="F419" s="0" t="inlineStr">
        <is>
          <t>'813127840066</t>
        </is>
      </c>
      <c r="G419" s="0" t="inlineStr">
        <is>
          <t>WOMENS</t>
        </is>
      </c>
      <c r="H419" s="0" t="inlineStr">
        <is>
          <t>L</t>
        </is>
      </c>
      <c r="I419" s="0">
        <v>29.99</v>
      </c>
      <c r="J419" s="0">
        <v>4</v>
      </c>
    </row>
    <row r="420" spans="1:10" customHeight="0">
      <c r="A420" s="0">
        <f>HYPERLINK("https://dl.dropboxusercontent.com/scl/fi/l11jwh8xq2m6jrovjltah/127840f.jpg?rlkey=xomo64upze4qtosu5v8gnap2f&amp;dl=0","Click to download Image")</f>
      </c>
      <c r="B420" s="0">
        <f>HYPERLINK("https://dl.dropboxusercontent.com/scl/fi/x9crrec3ana1z697lappq/womens-t-shirt-size-chartsamia.jpg?rlkey=p2v6okw9yr9jguo6s6rordpu1&amp;dl=0","Click to download SizeChart")</f>
      </c>
      <c r="C420" s="0" t="inlineStr">
        <is>
          <t>Amia Women's Crop T-shirt</t>
        </is>
      </c>
      <c r="D420" s="0" t="inlineStr">
        <is>
          <t>'127840</t>
        </is>
      </c>
      <c r="E420" s="0" t="inlineStr">
        <is>
          <t>NDSU AMIA W WE:127840D-XL</t>
        </is>
      </c>
      <c r="F420" s="0" t="inlineStr">
        <is>
          <t>'813127840073</t>
        </is>
      </c>
      <c r="G420" s="0" t="inlineStr">
        <is>
          <t>WOMENS</t>
        </is>
      </c>
      <c r="H420" s="0" t="inlineStr">
        <is>
          <t>XL</t>
        </is>
      </c>
      <c r="I420" s="0">
        <v>29.99</v>
      </c>
      <c r="J420" s="0">
        <v>2</v>
      </c>
    </row>
    <row r="421" spans="1:10" customHeight="0">
      <c r="A421" s="0">
        <f>HYPERLINK("https://dl.dropboxusercontent.com/scl/fi/l11jwh8xq2m6jrovjltah/127840f.jpg?rlkey=xomo64upze4qtosu5v8gnap2f&amp;dl=0","Click to download Image")</f>
      </c>
      <c r="B421" s="0">
        <f>HYPERLINK("https://dl.dropboxusercontent.com/scl/fi/x9crrec3ana1z697lappq/womens-t-shirt-size-chartsamia.jpg?rlkey=p2v6okw9yr9jguo6s6rordpu1&amp;dl=0","Click to download SizeChart")</f>
      </c>
      <c r="C421" s="0" t="inlineStr">
        <is>
          <t>Amia Women's Crop T-shirt</t>
        </is>
      </c>
      <c r="D421" s="0" t="inlineStr">
        <is>
          <t>'127840</t>
        </is>
      </c>
      <c r="E421" s="0" t="inlineStr">
        <is>
          <t>NDSU AMIA W WE:127840E-2XL</t>
        </is>
      </c>
      <c r="F421" s="0" t="inlineStr">
        <is>
          <t>'813127840080</t>
        </is>
      </c>
      <c r="G421" s="0" t="inlineStr">
        <is>
          <t>WOMENS</t>
        </is>
      </c>
      <c r="H421" s="0" t="inlineStr">
        <is>
          <t>2XL</t>
        </is>
      </c>
      <c r="I421" s="0">
        <v>29.99</v>
      </c>
      <c r="J421" s="0">
        <v>3</v>
      </c>
    </row>
    <row r="422" spans="1:10" customHeight="0">
      <c r="A422" s="0">
        <f>HYPERLINK("https://dl.dropboxusercontent.com/scl/fi/l11jwh8xq2m6jrovjltah/127840f.jpg?rlkey=xomo64upze4qtosu5v8gnap2f&amp;dl=0","Click to download Image")</f>
      </c>
      <c r="B422" s="0">
        <f>HYPERLINK("https://dl.dropboxusercontent.com/scl/fi/x9crrec3ana1z697lappq/womens-t-shirt-size-chartsamia.jpg?rlkey=p2v6okw9yr9jguo6s6rordpu1&amp;dl=0","Click to download SizeChart")</f>
      </c>
      <c r="C422" s="0" t="inlineStr">
        <is>
          <t>Amia Women's Crop T-shirt</t>
        </is>
      </c>
      <c r="D422" s="0" t="inlineStr">
        <is>
          <t>'127840</t>
        </is>
      </c>
      <c r="E422" s="0" t="inlineStr">
        <is>
          <t>NDSU AMIA W WE:127840F-3XL</t>
        </is>
      </c>
      <c r="F422" s="0" t="inlineStr">
        <is>
          <t>'813127840097</t>
        </is>
      </c>
      <c r="G422" s="0" t="inlineStr">
        <is>
          <t>WOMENS</t>
        </is>
      </c>
      <c r="H422" s="0" t="inlineStr">
        <is>
          <t>3XL</t>
        </is>
      </c>
      <c r="I422" s="0">
        <v>29.99</v>
      </c>
      <c r="J422" s="0">
        <v>1</v>
      </c>
    </row>
    <row r="423" spans="1:10" customHeight="0">
      <c r="A423" s="0">
        <f>HYPERLINK("https://dl.dropboxusercontent.com/scl/fi/l11jwh8xq2m6jrovjltah/127840f.jpg?rlkey=xomo64upze4qtosu5v8gnap2f&amp;dl=0","Click to download Image")</f>
      </c>
      <c r="B423" s="0">
        <f>HYPERLINK("https://dl.dropboxusercontent.com/scl/fi/x9crrec3ana1z697lappq/womens-t-shirt-size-chartsamia.jpg?rlkey=p2v6okw9yr9jguo6s6rordpu1&amp;dl=0","Click to download SizeChart")</f>
      </c>
      <c r="C423" s="0" t="inlineStr">
        <is>
          <t>Amia Women's Crop T-shirt</t>
        </is>
      </c>
      <c r="D423" s="0" t="inlineStr">
        <is>
          <t>'127840</t>
        </is>
      </c>
      <c r="E423" s="0" t="inlineStr">
        <is>
          <t>NDSU AMIA W WE 12PK:127840Z-12PK</t>
        </is>
      </c>
      <c r="F423" s="0" t="inlineStr">
        <is>
          <t>'813127840998</t>
        </is>
      </c>
      <c r="G423" s="0" t="inlineStr">
        <is>
          <t>WOMENS</t>
        </is>
      </c>
      <c r="H423" s="0" t="inlineStr">
        <is>
          <t>12 PACK</t>
        </is>
      </c>
      <c r="I423" s="0">
        <v>288</v>
      </c>
      <c r="J423" s="0">
        <v>0</v>
      </c>
    </row>
    <row r="424" spans="1:10" customHeight="0">
      <c r="A424" s="0">
        <f>HYPERLINK("https://dl.dropboxusercontent.com/scl/fi/v0p7vvbvixaqamlfnjdp7/123478-f.jpg?rlkey=61krgz8co22cas52ouxs62kh5&amp;dl=0","Click to download Image")</f>
      </c>
      <c r="B424" s="0">
        <f>HYPERLINK("https://dl.dropboxusercontent.com/scl/fi/rg5bbjcnr4dtninqk12s9/mens-t-shirt-size-chartsapollo-lander.jpg?rlkey=imq6gteqepb8mkp3b2qaflcty&amp;dl=0","Click to download SizeChart")</f>
      </c>
      <c r="C424" s="0" t="inlineStr">
        <is>
          <t>Apollo Mens Performance T-shirt</t>
        </is>
      </c>
      <c r="D424" s="0" t="inlineStr">
        <is>
          <t>'123478</t>
        </is>
      </c>
      <c r="E424" s="0" t="inlineStr">
        <is>
          <t>NDSU APOLLO M GN:123478A-S</t>
        </is>
      </c>
      <c r="F424" s="0" t="inlineStr">
        <is>
          <t>'813123478041</t>
        </is>
      </c>
      <c r="G424" s="0" t="inlineStr">
        <is>
          <t>MENS</t>
        </is>
      </c>
      <c r="H424" s="0" t="inlineStr">
        <is>
          <t>S</t>
        </is>
      </c>
      <c r="I424" s="0">
        <v>24.99</v>
      </c>
      <c r="J424" s="0">
        <v>2</v>
      </c>
    </row>
    <row r="425" spans="1:10" customHeight="0">
      <c r="A425" s="0">
        <f>HYPERLINK("https://dl.dropboxusercontent.com/scl/fi/v0p7vvbvixaqamlfnjdp7/123478-f.jpg?rlkey=61krgz8co22cas52ouxs62kh5&amp;dl=0","Click to download Image")</f>
      </c>
      <c r="B425" s="0">
        <f>HYPERLINK("https://dl.dropboxusercontent.com/scl/fi/rg5bbjcnr4dtninqk12s9/mens-t-shirt-size-chartsapollo-lander.jpg?rlkey=imq6gteqepb8mkp3b2qaflcty&amp;dl=0","Click to download SizeChart")</f>
      </c>
      <c r="C425" s="0" t="inlineStr">
        <is>
          <t>Apollo Mens Performance T-shirt</t>
        </is>
      </c>
      <c r="D425" s="0" t="inlineStr">
        <is>
          <t>'123478</t>
        </is>
      </c>
      <c r="E425" s="0" t="inlineStr">
        <is>
          <t>NDSU APOLLO M GN:123478B-M</t>
        </is>
      </c>
      <c r="F425" s="0" t="inlineStr">
        <is>
          <t>'813123478058</t>
        </is>
      </c>
      <c r="G425" s="0" t="inlineStr">
        <is>
          <t>MENS</t>
        </is>
      </c>
      <c r="H425" s="0" t="inlineStr">
        <is>
          <t>M</t>
        </is>
      </c>
      <c r="I425" s="0">
        <v>24.99</v>
      </c>
      <c r="J425" s="0">
        <v>6</v>
      </c>
    </row>
    <row r="426" spans="1:10" customHeight="0">
      <c r="A426" s="0">
        <f>HYPERLINK("https://dl.dropboxusercontent.com/scl/fi/v0p7vvbvixaqamlfnjdp7/123478-f.jpg?rlkey=61krgz8co22cas52ouxs62kh5&amp;dl=0","Click to download Image")</f>
      </c>
      <c r="B426" s="0">
        <f>HYPERLINK("https://dl.dropboxusercontent.com/scl/fi/rg5bbjcnr4dtninqk12s9/mens-t-shirt-size-chartsapollo-lander.jpg?rlkey=imq6gteqepb8mkp3b2qaflcty&amp;dl=0","Click to download SizeChart")</f>
      </c>
      <c r="C426" s="0" t="inlineStr">
        <is>
          <t>Apollo Mens Performance T-shirt</t>
        </is>
      </c>
      <c r="D426" s="0" t="inlineStr">
        <is>
          <t>'123478</t>
        </is>
      </c>
      <c r="E426" s="0" t="inlineStr">
        <is>
          <t>NDSU APOLLO M GN:123478C-L</t>
        </is>
      </c>
      <c r="F426" s="0" t="inlineStr">
        <is>
          <t>'813123478065</t>
        </is>
      </c>
      <c r="G426" s="0" t="inlineStr">
        <is>
          <t>MENS</t>
        </is>
      </c>
      <c r="H426" s="0" t="inlineStr">
        <is>
          <t>L</t>
        </is>
      </c>
      <c r="I426" s="0">
        <v>24.99</v>
      </c>
      <c r="J426" s="0">
        <v>8</v>
      </c>
    </row>
    <row r="427" spans="1:10" customHeight="0">
      <c r="A427" s="0">
        <f>HYPERLINK("https://dl.dropboxusercontent.com/scl/fi/v0p7vvbvixaqamlfnjdp7/123478-f.jpg?rlkey=61krgz8co22cas52ouxs62kh5&amp;dl=0","Click to download Image")</f>
      </c>
      <c r="B427" s="0">
        <f>HYPERLINK("https://dl.dropboxusercontent.com/scl/fi/rg5bbjcnr4dtninqk12s9/mens-t-shirt-size-chartsapollo-lander.jpg?rlkey=imq6gteqepb8mkp3b2qaflcty&amp;dl=0","Click to download SizeChart")</f>
      </c>
      <c r="C427" s="0" t="inlineStr">
        <is>
          <t>Apollo Mens Performance T-shirt</t>
        </is>
      </c>
      <c r="D427" s="0" t="inlineStr">
        <is>
          <t>'123478</t>
        </is>
      </c>
      <c r="E427" s="0" t="inlineStr">
        <is>
          <t>NDSU APOLLO M GN:123478D-XL</t>
        </is>
      </c>
      <c r="F427" s="0" t="inlineStr">
        <is>
          <t>'813123478072</t>
        </is>
      </c>
      <c r="G427" s="0" t="inlineStr">
        <is>
          <t>MENS</t>
        </is>
      </c>
      <c r="H427" s="0" t="inlineStr">
        <is>
          <t>XL</t>
        </is>
      </c>
      <c r="I427" s="0">
        <v>24.99</v>
      </c>
      <c r="J427" s="0">
        <v>9</v>
      </c>
    </row>
    <row r="428" spans="1:10" customHeight="0">
      <c r="A428" s="0">
        <f>HYPERLINK("https://dl.dropboxusercontent.com/scl/fi/v0p7vvbvixaqamlfnjdp7/123478-f.jpg?rlkey=61krgz8co22cas52ouxs62kh5&amp;dl=0","Click to download Image")</f>
      </c>
      <c r="B428" s="0">
        <f>HYPERLINK("https://dl.dropboxusercontent.com/scl/fi/rg5bbjcnr4dtninqk12s9/mens-t-shirt-size-chartsapollo-lander.jpg?rlkey=imq6gteqepb8mkp3b2qaflcty&amp;dl=0","Click to download SizeChart")</f>
      </c>
      <c r="C428" s="0" t="inlineStr">
        <is>
          <t>Apollo Mens Performance T-shirt</t>
        </is>
      </c>
      <c r="D428" s="0" t="inlineStr">
        <is>
          <t>'123478</t>
        </is>
      </c>
      <c r="E428" s="0" t="inlineStr">
        <is>
          <t>NDSU APOLLO M GN:123478E-2XL</t>
        </is>
      </c>
      <c r="F428" s="0" t="inlineStr">
        <is>
          <t>'813123478089</t>
        </is>
      </c>
      <c r="G428" s="0" t="inlineStr">
        <is>
          <t>MENS</t>
        </is>
      </c>
      <c r="H428" s="0" t="inlineStr">
        <is>
          <t>2XL</t>
        </is>
      </c>
      <c r="I428" s="0">
        <v>24.99</v>
      </c>
      <c r="J428" s="0">
        <v>5</v>
      </c>
    </row>
    <row r="429" spans="1:10" customHeight="0">
      <c r="A429" s="0">
        <f>HYPERLINK("https://dl.dropboxusercontent.com/scl/fi/v0p7vvbvixaqamlfnjdp7/123478-f.jpg?rlkey=61krgz8co22cas52ouxs62kh5&amp;dl=0","Click to download Image")</f>
      </c>
      <c r="B429" s="0">
        <f>HYPERLINK("https://dl.dropboxusercontent.com/scl/fi/rg5bbjcnr4dtninqk12s9/mens-t-shirt-size-chartsapollo-lander.jpg?rlkey=imq6gteqepb8mkp3b2qaflcty&amp;dl=0","Click to download SizeChart")</f>
      </c>
      <c r="C429" s="0" t="inlineStr">
        <is>
          <t>Apollo Mens Performance T-shirt</t>
        </is>
      </c>
      <c r="D429" s="0" t="inlineStr">
        <is>
          <t>'123478</t>
        </is>
      </c>
      <c r="E429" s="0" t="inlineStr">
        <is>
          <t>NDSU APOLLO M GN:123478F-3XL</t>
        </is>
      </c>
      <c r="F429" s="0" t="inlineStr">
        <is>
          <t>'813123478096</t>
        </is>
      </c>
      <c r="G429" s="0" t="inlineStr">
        <is>
          <t>MENS</t>
        </is>
      </c>
      <c r="H429" s="0" t="inlineStr">
        <is>
          <t>3XL</t>
        </is>
      </c>
      <c r="I429" s="0">
        <v>24.99</v>
      </c>
      <c r="J429" s="0">
        <v>2</v>
      </c>
    </row>
    <row r="430" spans="1:10" customHeight="0">
      <c r="A430" s="0">
        <f>HYPERLINK("https://dl.dropboxusercontent.com/scl/fi/v0p7vvbvixaqamlfnjdp7/123478-f.jpg?rlkey=61krgz8co22cas52ouxs62kh5&amp;dl=0","Click to download Image")</f>
      </c>
      <c r="B430" s="0">
        <f>HYPERLINK("https://dl.dropboxusercontent.com/scl/fi/rg5bbjcnr4dtninqk12s9/mens-t-shirt-size-chartsapollo-lander.jpg?rlkey=imq6gteqepb8mkp3b2qaflcty&amp;dl=0","Click to download SizeChart")</f>
      </c>
      <c r="C430" s="0" t="inlineStr">
        <is>
          <t>Apollo Mens Performance T-shirt</t>
        </is>
      </c>
      <c r="D430" s="0" t="inlineStr">
        <is>
          <t>'123478</t>
        </is>
      </c>
      <c r="E430" s="0" t="inlineStr">
        <is>
          <t>NDSU APOLLO M GN 12PK:123478Z-12PK</t>
        </is>
      </c>
      <c r="F430" s="0" t="inlineStr">
        <is>
          <t>'813123478997</t>
        </is>
      </c>
      <c r="G430" s="0" t="inlineStr">
        <is>
          <t>MENS</t>
        </is>
      </c>
      <c r="H430" s="0" t="inlineStr">
        <is>
          <t>12 PACK</t>
        </is>
      </c>
      <c r="I430" s="0">
        <v>246</v>
      </c>
      <c r="J430" s="0">
        <v>2</v>
      </c>
    </row>
    <row r="431" spans="1:10" customHeight="0">
      <c r="A431" s="0">
        <f>HYPERLINK("https://dl.dropboxusercontent.com/scl/fi/s5l11rlsqzzy29tb71dgk/127813t.jpg?rlkey=swoe5vidpnq49zld4w4dfgunp&amp;dl=0","Click to download Image")</f>
      </c>
      <c r="B431" s="0">
        <f>HYPERLINK("https://dl.dropboxusercontent.com/scl/fi/xczydqmf8cgfalm0itsro/womens-pullover-size-chartsnyx.jpg?rlkey=rao2j8srs4w5rjiegyaivla70&amp;dl=0","Click to download SizeChart")</f>
      </c>
      <c r="C431" s="0" t="inlineStr">
        <is>
          <t>Nyx Women's Pullover</t>
        </is>
      </c>
      <c r="D431" s="0" t="inlineStr">
        <is>
          <t>'127813</t>
        </is>
      </c>
      <c r="E431" s="0" t="inlineStr">
        <is>
          <t>NDSU NYX W RE:127813A-S</t>
        </is>
      </c>
      <c r="F431" s="0" t="inlineStr">
        <is>
          <t>'813127813046</t>
        </is>
      </c>
      <c r="G431" s="0" t="inlineStr">
        <is>
          <t>WOMENS</t>
        </is>
      </c>
      <c r="H431" s="0" t="inlineStr">
        <is>
          <t>S</t>
        </is>
      </c>
      <c r="I431" s="0">
        <v>49.99</v>
      </c>
      <c r="J431" s="0">
        <v>2</v>
      </c>
    </row>
    <row r="432" spans="1:10" customHeight="0">
      <c r="A432" s="0">
        <f>HYPERLINK("https://dl.dropboxusercontent.com/scl/fi/s5l11rlsqzzy29tb71dgk/127813t.jpg?rlkey=swoe5vidpnq49zld4w4dfgunp&amp;dl=0","Click to download Image")</f>
      </c>
      <c r="B432" s="0">
        <f>HYPERLINK("https://dl.dropboxusercontent.com/scl/fi/xczydqmf8cgfalm0itsro/womens-pullover-size-chartsnyx.jpg?rlkey=rao2j8srs4w5rjiegyaivla70&amp;dl=0","Click to download SizeChart")</f>
      </c>
      <c r="C432" s="0" t="inlineStr">
        <is>
          <t>Nyx Women's Pullover</t>
        </is>
      </c>
      <c r="D432" s="0" t="inlineStr">
        <is>
          <t>'127813</t>
        </is>
      </c>
      <c r="E432" s="0" t="inlineStr">
        <is>
          <t>NDSU NYX W RE:127813B-M</t>
        </is>
      </c>
      <c r="F432" s="0" t="inlineStr">
        <is>
          <t>'813127813053</t>
        </is>
      </c>
      <c r="G432" s="0" t="inlineStr">
        <is>
          <t>WOMENS</t>
        </is>
      </c>
      <c r="H432" s="0" t="inlineStr">
        <is>
          <t>M</t>
        </is>
      </c>
      <c r="I432" s="0">
        <v>49.99</v>
      </c>
      <c r="J432" s="0">
        <v>1</v>
      </c>
    </row>
    <row r="433" spans="1:10" customHeight="0">
      <c r="A433" s="0">
        <f>HYPERLINK("https://dl.dropboxusercontent.com/scl/fi/s5l11rlsqzzy29tb71dgk/127813t.jpg?rlkey=swoe5vidpnq49zld4w4dfgunp&amp;dl=0","Click to download Image")</f>
      </c>
      <c r="B433" s="0">
        <f>HYPERLINK("https://dl.dropboxusercontent.com/scl/fi/xczydqmf8cgfalm0itsro/womens-pullover-size-chartsnyx.jpg?rlkey=rao2j8srs4w5rjiegyaivla70&amp;dl=0","Click to download SizeChart")</f>
      </c>
      <c r="C433" s="0" t="inlineStr">
        <is>
          <t>Nyx Women's Pullover</t>
        </is>
      </c>
      <c r="D433" s="0" t="inlineStr">
        <is>
          <t>'127813</t>
        </is>
      </c>
      <c r="E433" s="0" t="inlineStr">
        <is>
          <t>NDSU NYX W RE:127813C-L</t>
        </is>
      </c>
      <c r="F433" s="0" t="inlineStr">
        <is>
          <t>'813127813060</t>
        </is>
      </c>
      <c r="G433" s="0" t="inlineStr">
        <is>
          <t>WOMENS</t>
        </is>
      </c>
      <c r="H433" s="0" t="inlineStr">
        <is>
          <t>L</t>
        </is>
      </c>
      <c r="I433" s="0">
        <v>49.99</v>
      </c>
      <c r="J433" s="0">
        <v>4</v>
      </c>
    </row>
    <row r="434" spans="1:10" customHeight="0">
      <c r="A434" s="0">
        <f>HYPERLINK("https://dl.dropboxusercontent.com/scl/fi/s5l11rlsqzzy29tb71dgk/127813t.jpg?rlkey=swoe5vidpnq49zld4w4dfgunp&amp;dl=0","Click to download Image")</f>
      </c>
      <c r="B434" s="0">
        <f>HYPERLINK("https://dl.dropboxusercontent.com/scl/fi/xczydqmf8cgfalm0itsro/womens-pullover-size-chartsnyx.jpg?rlkey=rao2j8srs4w5rjiegyaivla70&amp;dl=0","Click to download SizeChart")</f>
      </c>
      <c r="C434" s="0" t="inlineStr">
        <is>
          <t>Nyx Women's Pullover</t>
        </is>
      </c>
      <c r="D434" s="0" t="inlineStr">
        <is>
          <t>'127813</t>
        </is>
      </c>
      <c r="E434" s="0" t="inlineStr">
        <is>
          <t>NDSU NYX W RE:127813D-XL</t>
        </is>
      </c>
      <c r="F434" s="0" t="inlineStr">
        <is>
          <t>'813127813077</t>
        </is>
      </c>
      <c r="G434" s="0" t="inlineStr">
        <is>
          <t>WOMENS</t>
        </is>
      </c>
      <c r="H434" s="0" t="inlineStr">
        <is>
          <t>XL</t>
        </is>
      </c>
      <c r="I434" s="0">
        <v>49.99</v>
      </c>
      <c r="J434" s="0">
        <v>2</v>
      </c>
    </row>
    <row r="435" spans="1:10" customHeight="0">
      <c r="A435" s="0">
        <f>HYPERLINK("https://dl.dropboxusercontent.com/scl/fi/s5l11rlsqzzy29tb71dgk/127813t.jpg?rlkey=swoe5vidpnq49zld4w4dfgunp&amp;dl=0","Click to download Image")</f>
      </c>
      <c r="B435" s="0">
        <f>HYPERLINK("https://dl.dropboxusercontent.com/scl/fi/xczydqmf8cgfalm0itsro/womens-pullover-size-chartsnyx.jpg?rlkey=rao2j8srs4w5rjiegyaivla70&amp;dl=0","Click to download SizeChart")</f>
      </c>
      <c r="C435" s="0" t="inlineStr">
        <is>
          <t>Nyx Women's Pullover</t>
        </is>
      </c>
      <c r="D435" s="0" t="inlineStr">
        <is>
          <t>'127813</t>
        </is>
      </c>
      <c r="E435" s="0" t="inlineStr">
        <is>
          <t>NDSU NYX W RE:127813E-2XL</t>
        </is>
      </c>
      <c r="F435" s="0" t="inlineStr">
        <is>
          <t>'813127813084</t>
        </is>
      </c>
      <c r="G435" s="0" t="inlineStr">
        <is>
          <t>WOMENS</t>
        </is>
      </c>
      <c r="H435" s="0" t="inlineStr">
        <is>
          <t>2XL</t>
        </is>
      </c>
      <c r="I435" s="0">
        <v>49.99</v>
      </c>
      <c r="J435" s="0">
        <v>2</v>
      </c>
    </row>
    <row r="436" spans="1:10" customHeight="0">
      <c r="A436" s="0">
        <f>HYPERLINK("https://dl.dropboxusercontent.com/scl/fi/s5l11rlsqzzy29tb71dgk/127813t.jpg?rlkey=swoe5vidpnq49zld4w4dfgunp&amp;dl=0","Click to download Image")</f>
      </c>
      <c r="B436" s="0">
        <f>HYPERLINK("https://dl.dropboxusercontent.com/scl/fi/xczydqmf8cgfalm0itsro/womens-pullover-size-chartsnyx.jpg?rlkey=rao2j8srs4w5rjiegyaivla70&amp;dl=0","Click to download SizeChart")</f>
      </c>
      <c r="C436" s="0" t="inlineStr">
        <is>
          <t>Nyx Women's Pullover</t>
        </is>
      </c>
      <c r="D436" s="0" t="inlineStr">
        <is>
          <t>'127813</t>
        </is>
      </c>
      <c r="E436" s="0" t="inlineStr">
        <is>
          <t>NDSU NYX W RE:127813F-3XL</t>
        </is>
      </c>
      <c r="F436" s="0" t="inlineStr">
        <is>
          <t>'813127813091</t>
        </is>
      </c>
      <c r="G436" s="0" t="inlineStr">
        <is>
          <t>WOMENS</t>
        </is>
      </c>
      <c r="H436" s="0" t="inlineStr">
        <is>
          <t>3XL</t>
        </is>
      </c>
      <c r="I436" s="0">
        <v>49.99</v>
      </c>
      <c r="J436" s="0">
        <v>1</v>
      </c>
    </row>
    <row r="437" spans="1:10" customHeight="0">
      <c r="A437" s="0">
        <f>HYPERLINK("https://dl.dropboxusercontent.com/scl/fi/s5l11rlsqzzy29tb71dgk/127813t.jpg?rlkey=swoe5vidpnq49zld4w4dfgunp&amp;dl=0","Click to download Image")</f>
      </c>
      <c r="B437" s="0">
        <f>HYPERLINK("https://dl.dropboxusercontent.com/scl/fi/xczydqmf8cgfalm0itsro/womens-pullover-size-chartsnyx.jpg?rlkey=rao2j8srs4w5rjiegyaivla70&amp;dl=0","Click to download SizeChart")</f>
      </c>
      <c r="C437" s="0" t="inlineStr">
        <is>
          <t>Nyx Women's Pullover</t>
        </is>
      </c>
      <c r="D437" s="0" t="inlineStr">
        <is>
          <t>'127813</t>
        </is>
      </c>
      <c r="E437" s="0" t="inlineStr">
        <is>
          <t>NDSU NYX W RE 12PK:127813Z-12PK</t>
        </is>
      </c>
      <c r="F437" s="0" t="inlineStr">
        <is>
          <t>'813127813992</t>
        </is>
      </c>
      <c r="G437" s="0" t="inlineStr">
        <is>
          <t>WOMENS</t>
        </is>
      </c>
      <c r="H437" s="0" t="inlineStr">
        <is>
          <t>12 PACK</t>
        </is>
      </c>
      <c r="I437" s="0">
        <v>480</v>
      </c>
      <c r="J437" s="0">
        <v>0</v>
      </c>
    </row>
    <row r="438" spans="1:10" customHeight="0">
      <c r="A438" s="0">
        <f>HYPERLINK("https://dl.dropboxusercontent.com/scl/fi/emg2ja1lak3739i5pz8no/123487-f1.jpg?rlkey=tp33ai4gn4ddmb1ndoa2xtz5y&amp;dl=0","Click to download Image")</f>
      </c>
      <c r="B438" s="0">
        <f>HYPERLINK("https://dl.dropboxusercontent.com/scl/fi/0ae5x73tvw449ojzey53s/mens-jackets-size-chartsrobert.jpg?rlkey=ir6ufhs82dakslrf9qlfnxmp4&amp;dl=0","Click to download SizeChart")</f>
      </c>
      <c r="C438" s="0" t="inlineStr">
        <is>
          <t>Robert Men's Wool Vest</t>
        </is>
      </c>
      <c r="D438" s="0" t="inlineStr">
        <is>
          <t>'123487</t>
        </is>
      </c>
      <c r="E438" s="0" t="inlineStr">
        <is>
          <t>NDSU ROBERT M BK:123487A-S</t>
        </is>
      </c>
      <c r="F438" s="0" t="inlineStr">
        <is>
          <t>'813123487043</t>
        </is>
      </c>
      <c r="G438" s="0" t="inlineStr">
        <is>
          <t>MENS</t>
        </is>
      </c>
      <c r="H438" s="0" t="inlineStr">
        <is>
          <t>S</t>
        </is>
      </c>
      <c r="I438" s="0">
        <v>59.99</v>
      </c>
      <c r="J438" s="0">
        <v>4</v>
      </c>
    </row>
    <row r="439" spans="1:10" customHeight="0">
      <c r="A439" s="0">
        <f>HYPERLINK("https://dl.dropboxusercontent.com/scl/fi/emg2ja1lak3739i5pz8no/123487-f1.jpg?rlkey=tp33ai4gn4ddmb1ndoa2xtz5y&amp;dl=0","Click to download Image")</f>
      </c>
      <c r="B439" s="0">
        <f>HYPERLINK("https://dl.dropboxusercontent.com/scl/fi/0ae5x73tvw449ojzey53s/mens-jackets-size-chartsrobert.jpg?rlkey=ir6ufhs82dakslrf9qlfnxmp4&amp;dl=0","Click to download SizeChart")</f>
      </c>
      <c r="C439" s="0" t="inlineStr">
        <is>
          <t>Robert Men's Wool Vest</t>
        </is>
      </c>
      <c r="D439" s="0" t="inlineStr">
        <is>
          <t>'123487</t>
        </is>
      </c>
      <c r="E439" s="0" t="inlineStr">
        <is>
          <t>NDSU ROBERT M BK:123487B-M</t>
        </is>
      </c>
      <c r="F439" s="0" t="inlineStr">
        <is>
          <t>'813123487050</t>
        </is>
      </c>
      <c r="G439" s="0" t="inlineStr">
        <is>
          <t>MENS</t>
        </is>
      </c>
      <c r="H439" s="0" t="inlineStr">
        <is>
          <t>M</t>
        </is>
      </c>
      <c r="I439" s="0">
        <v>59.99</v>
      </c>
      <c r="J439" s="0">
        <v>8</v>
      </c>
    </row>
    <row r="440" spans="1:10" customHeight="0">
      <c r="A440" s="0">
        <f>HYPERLINK("https://dl.dropboxusercontent.com/scl/fi/emg2ja1lak3739i5pz8no/123487-f1.jpg?rlkey=tp33ai4gn4ddmb1ndoa2xtz5y&amp;dl=0","Click to download Image")</f>
      </c>
      <c r="B440" s="0">
        <f>HYPERLINK("https://dl.dropboxusercontent.com/scl/fi/0ae5x73tvw449ojzey53s/mens-jackets-size-chartsrobert.jpg?rlkey=ir6ufhs82dakslrf9qlfnxmp4&amp;dl=0","Click to download SizeChart")</f>
      </c>
      <c r="C440" s="0" t="inlineStr">
        <is>
          <t>Robert Men's Wool Vest</t>
        </is>
      </c>
      <c r="D440" s="0" t="inlineStr">
        <is>
          <t>'123487</t>
        </is>
      </c>
      <c r="E440" s="0" t="inlineStr">
        <is>
          <t>NDSU ROBERT M BK:123487C-L</t>
        </is>
      </c>
      <c r="F440" s="0" t="inlineStr">
        <is>
          <t>'813123487067</t>
        </is>
      </c>
      <c r="G440" s="0" t="inlineStr">
        <is>
          <t>MENS</t>
        </is>
      </c>
      <c r="H440" s="0" t="inlineStr">
        <is>
          <t>L</t>
        </is>
      </c>
      <c r="I440" s="0">
        <v>59.99</v>
      </c>
      <c r="J440" s="0">
        <v>3</v>
      </c>
    </row>
    <row r="441" spans="1:10" customHeight="0">
      <c r="A441" s="0">
        <f>HYPERLINK("https://dl.dropboxusercontent.com/scl/fi/emg2ja1lak3739i5pz8no/123487-f1.jpg?rlkey=tp33ai4gn4ddmb1ndoa2xtz5y&amp;dl=0","Click to download Image")</f>
      </c>
      <c r="B441" s="0">
        <f>HYPERLINK("https://dl.dropboxusercontent.com/scl/fi/0ae5x73tvw449ojzey53s/mens-jackets-size-chartsrobert.jpg?rlkey=ir6ufhs82dakslrf9qlfnxmp4&amp;dl=0","Click to download SizeChart")</f>
      </c>
      <c r="C441" s="0" t="inlineStr">
        <is>
          <t>Robert Men's Wool Vest</t>
        </is>
      </c>
      <c r="D441" s="0" t="inlineStr">
        <is>
          <t>'123487</t>
        </is>
      </c>
      <c r="E441" s="0" t="inlineStr">
        <is>
          <t>NDSU ROBERT M BK:123487D-XL</t>
        </is>
      </c>
      <c r="F441" s="0" t="inlineStr">
        <is>
          <t>'813123487074</t>
        </is>
      </c>
      <c r="G441" s="0" t="inlineStr">
        <is>
          <t>MENS</t>
        </is>
      </c>
      <c r="H441" s="0" t="inlineStr">
        <is>
          <t>XL</t>
        </is>
      </c>
      <c r="I441" s="0">
        <v>59.99</v>
      </c>
      <c r="J441" s="0">
        <v>6</v>
      </c>
    </row>
    <row r="442" spans="1:10" customHeight="0">
      <c r="A442" s="0">
        <f>HYPERLINK("https://dl.dropboxusercontent.com/scl/fi/emg2ja1lak3739i5pz8no/123487-f1.jpg?rlkey=tp33ai4gn4ddmb1ndoa2xtz5y&amp;dl=0","Click to download Image")</f>
      </c>
      <c r="B442" s="0">
        <f>HYPERLINK("https://dl.dropboxusercontent.com/scl/fi/0ae5x73tvw449ojzey53s/mens-jackets-size-chartsrobert.jpg?rlkey=ir6ufhs82dakslrf9qlfnxmp4&amp;dl=0","Click to download SizeChart")</f>
      </c>
      <c r="C442" s="0" t="inlineStr">
        <is>
          <t>Robert Men's Wool Vest</t>
        </is>
      </c>
      <c r="D442" s="0" t="inlineStr">
        <is>
          <t>'123487</t>
        </is>
      </c>
      <c r="E442" s="0" t="inlineStr">
        <is>
          <t>NDSU ROBERT M BK:123487E-2XL</t>
        </is>
      </c>
      <c r="F442" s="0" t="inlineStr">
        <is>
          <t>'813123487081</t>
        </is>
      </c>
      <c r="G442" s="0" t="inlineStr">
        <is>
          <t>MENS</t>
        </is>
      </c>
      <c r="H442" s="0" t="inlineStr">
        <is>
          <t>2XL</t>
        </is>
      </c>
      <c r="I442" s="0">
        <v>59.99</v>
      </c>
      <c r="J442" s="0">
        <v>0</v>
      </c>
    </row>
    <row r="443" spans="1:10" customHeight="0">
      <c r="A443" s="0">
        <f>HYPERLINK("https://dl.dropboxusercontent.com/scl/fi/emg2ja1lak3739i5pz8no/123487-f1.jpg?rlkey=tp33ai4gn4ddmb1ndoa2xtz5y&amp;dl=0","Click to download Image")</f>
      </c>
      <c r="B443" s="0">
        <f>HYPERLINK("https://dl.dropboxusercontent.com/scl/fi/0ae5x73tvw449ojzey53s/mens-jackets-size-chartsrobert.jpg?rlkey=ir6ufhs82dakslrf9qlfnxmp4&amp;dl=0","Click to download SizeChart")</f>
      </c>
      <c r="C443" s="0" t="inlineStr">
        <is>
          <t>Robert Men's Wool Vest</t>
        </is>
      </c>
      <c r="D443" s="0" t="inlineStr">
        <is>
          <t>'123487</t>
        </is>
      </c>
      <c r="E443" s="0" t="inlineStr">
        <is>
          <t>NDSU ROBERT M BK:123487F-3XL</t>
        </is>
      </c>
      <c r="F443" s="0" t="inlineStr">
        <is>
          <t>'813123487098</t>
        </is>
      </c>
      <c r="G443" s="0" t="inlineStr">
        <is>
          <t>MENS</t>
        </is>
      </c>
      <c r="H443" s="0" t="inlineStr">
        <is>
          <t>3XL</t>
        </is>
      </c>
      <c r="I443" s="0">
        <v>59.99</v>
      </c>
      <c r="J443" s="0">
        <v>0</v>
      </c>
    </row>
    <row r="444" spans="1:10" customHeight="0">
      <c r="A444" s="0">
        <f>HYPERLINK("https://dl.dropboxusercontent.com/scl/fi/emg2ja1lak3739i5pz8no/123487-f1.jpg?rlkey=tp33ai4gn4ddmb1ndoa2xtz5y&amp;dl=0","Click to download Image")</f>
      </c>
      <c r="B444" s="0">
        <f>HYPERLINK("https://dl.dropboxusercontent.com/scl/fi/0ae5x73tvw449ojzey53s/mens-jackets-size-chartsrobert.jpg?rlkey=ir6ufhs82dakslrf9qlfnxmp4&amp;dl=0","Click to download SizeChart")</f>
      </c>
      <c r="C444" s="0" t="inlineStr">
        <is>
          <t>Robert Men's Wool Vest</t>
        </is>
      </c>
      <c r="D444" s="0" t="inlineStr">
        <is>
          <t>'123487</t>
        </is>
      </c>
      <c r="E444" s="0" t="inlineStr">
        <is>
          <t>NDSU ROBERT M BK 12PK:123487Z-12PK</t>
        </is>
      </c>
      <c r="F444" s="0" t="inlineStr">
        <is>
          <t>'813123487999</t>
        </is>
      </c>
      <c r="G444" s="0" t="inlineStr">
        <is>
          <t>MENS</t>
        </is>
      </c>
      <c r="H444" s="0" t="inlineStr">
        <is>
          <t>12 PACK</t>
        </is>
      </c>
      <c r="I444" s="0">
        <v>582</v>
      </c>
      <c r="J444" s="0">
        <v>0</v>
      </c>
    </row>
    <row r="445" spans="1:10" customHeight="0">
      <c r="A445" s="0">
        <f>HYPERLINK("https://dl.dropboxusercontent.com/scl/fi/23g09tla9fzex3twhao0l/127934t.jpg?rlkey=iibii2nfsf95n4nbq6k5v8mll&amp;dl=0","Click to download Image")</f>
      </c>
      <c r="B445" s="0">
        <f>HYPERLINK("https://dl.dropboxusercontent.com/scl/fi/vz0l3rs97yougsnaowfyn/mens-t-shirt-size-chartscal.jpg?rlkey=uhy1it6toebvp6a6iqbiecn96&amp;dl=0","Click to download SizeChart")</f>
      </c>
      <c r="C445" s="0" t="inlineStr">
        <is>
          <t>Cal Men's T-shirt</t>
        </is>
      </c>
      <c r="D445" s="0" t="inlineStr">
        <is>
          <t>'127934</t>
        </is>
      </c>
      <c r="E445" s="0" t="inlineStr">
        <is>
          <t>NDSU CAL M GN:127934A-S</t>
        </is>
      </c>
      <c r="F445" s="0" t="inlineStr">
        <is>
          <t>'813127934048</t>
        </is>
      </c>
      <c r="G445" s="0" t="inlineStr">
        <is>
          <t>MENS</t>
        </is>
      </c>
      <c r="H445" s="0" t="inlineStr">
        <is>
          <t>S</t>
        </is>
      </c>
      <c r="I445" s="0">
        <v>29.99</v>
      </c>
      <c r="J445" s="0">
        <v>1</v>
      </c>
    </row>
    <row r="446" spans="1:10" customHeight="0">
      <c r="A446" s="0">
        <f>HYPERLINK("https://dl.dropboxusercontent.com/scl/fi/23g09tla9fzex3twhao0l/127934t.jpg?rlkey=iibii2nfsf95n4nbq6k5v8mll&amp;dl=0","Click to download Image")</f>
      </c>
      <c r="B446" s="0">
        <f>HYPERLINK("https://dl.dropboxusercontent.com/scl/fi/vz0l3rs97yougsnaowfyn/mens-t-shirt-size-chartscal.jpg?rlkey=uhy1it6toebvp6a6iqbiecn96&amp;dl=0","Click to download SizeChart")</f>
      </c>
      <c r="C446" s="0" t="inlineStr">
        <is>
          <t>Cal Men's T-shirt</t>
        </is>
      </c>
      <c r="D446" s="0" t="inlineStr">
        <is>
          <t>'127934</t>
        </is>
      </c>
      <c r="E446" s="0" t="inlineStr">
        <is>
          <t>NDSU CAL M GN:127934B-M</t>
        </is>
      </c>
      <c r="F446" s="0" t="inlineStr">
        <is>
          <t>'813127934055</t>
        </is>
      </c>
      <c r="G446" s="0" t="inlineStr">
        <is>
          <t>MENS</t>
        </is>
      </c>
      <c r="H446" s="0" t="inlineStr">
        <is>
          <t>M</t>
        </is>
      </c>
      <c r="I446" s="0">
        <v>29.99</v>
      </c>
      <c r="J446" s="0">
        <v>2</v>
      </c>
    </row>
    <row r="447" spans="1:10" customHeight="0">
      <c r="A447" s="0">
        <f>HYPERLINK("https://dl.dropboxusercontent.com/scl/fi/23g09tla9fzex3twhao0l/127934t.jpg?rlkey=iibii2nfsf95n4nbq6k5v8mll&amp;dl=0","Click to download Image")</f>
      </c>
      <c r="B447" s="0">
        <f>HYPERLINK("https://dl.dropboxusercontent.com/scl/fi/vz0l3rs97yougsnaowfyn/mens-t-shirt-size-chartscal.jpg?rlkey=uhy1it6toebvp6a6iqbiecn96&amp;dl=0","Click to download SizeChart")</f>
      </c>
      <c r="C447" s="0" t="inlineStr">
        <is>
          <t>Cal Men's T-shirt</t>
        </is>
      </c>
      <c r="D447" s="0" t="inlineStr">
        <is>
          <t>'127934</t>
        </is>
      </c>
      <c r="E447" s="0" t="inlineStr">
        <is>
          <t>NDSU CAL M GN:127934C-L</t>
        </is>
      </c>
      <c r="F447" s="0" t="inlineStr">
        <is>
          <t>'813127934062</t>
        </is>
      </c>
      <c r="G447" s="0" t="inlineStr">
        <is>
          <t>MENS</t>
        </is>
      </c>
      <c r="H447" s="0" t="inlineStr">
        <is>
          <t>L</t>
        </is>
      </c>
      <c r="I447" s="0">
        <v>29.99</v>
      </c>
      <c r="J447" s="0">
        <v>1</v>
      </c>
    </row>
    <row r="448" spans="1:10" customHeight="0">
      <c r="A448" s="0">
        <f>HYPERLINK("https://dl.dropboxusercontent.com/scl/fi/23g09tla9fzex3twhao0l/127934t.jpg?rlkey=iibii2nfsf95n4nbq6k5v8mll&amp;dl=0","Click to download Image")</f>
      </c>
      <c r="B448" s="0">
        <f>HYPERLINK("https://dl.dropboxusercontent.com/scl/fi/vz0l3rs97yougsnaowfyn/mens-t-shirt-size-chartscal.jpg?rlkey=uhy1it6toebvp6a6iqbiecn96&amp;dl=0","Click to download SizeChart")</f>
      </c>
      <c r="C448" s="0" t="inlineStr">
        <is>
          <t>Cal Men's T-shirt</t>
        </is>
      </c>
      <c r="D448" s="0" t="inlineStr">
        <is>
          <t>'127934</t>
        </is>
      </c>
      <c r="E448" s="0" t="inlineStr">
        <is>
          <t>NDSU CAL M GN:127934D-XL</t>
        </is>
      </c>
      <c r="F448" s="0" t="inlineStr">
        <is>
          <t>'813127934079</t>
        </is>
      </c>
      <c r="G448" s="0" t="inlineStr">
        <is>
          <t>MENS</t>
        </is>
      </c>
      <c r="H448" s="0" t="inlineStr">
        <is>
          <t>XL</t>
        </is>
      </c>
      <c r="I448" s="0">
        <v>29.99</v>
      </c>
      <c r="J448" s="0">
        <v>2</v>
      </c>
    </row>
    <row r="449" spans="1:10" customHeight="0">
      <c r="A449" s="0">
        <f>HYPERLINK("https://dl.dropboxusercontent.com/scl/fi/23g09tla9fzex3twhao0l/127934t.jpg?rlkey=iibii2nfsf95n4nbq6k5v8mll&amp;dl=0","Click to download Image")</f>
      </c>
      <c r="B449" s="0">
        <f>HYPERLINK("https://dl.dropboxusercontent.com/scl/fi/vz0l3rs97yougsnaowfyn/mens-t-shirt-size-chartscal.jpg?rlkey=uhy1it6toebvp6a6iqbiecn96&amp;dl=0","Click to download SizeChart")</f>
      </c>
      <c r="C449" s="0" t="inlineStr">
        <is>
          <t>Cal Men's T-shirt</t>
        </is>
      </c>
      <c r="D449" s="0" t="inlineStr">
        <is>
          <t>'127934</t>
        </is>
      </c>
      <c r="E449" s="0" t="inlineStr">
        <is>
          <t>NDSU CAL M GN:127934E-2XL</t>
        </is>
      </c>
      <c r="F449" s="0" t="inlineStr">
        <is>
          <t>'813127934086</t>
        </is>
      </c>
      <c r="G449" s="0" t="inlineStr">
        <is>
          <t>MENS</t>
        </is>
      </c>
      <c r="H449" s="0" t="inlineStr">
        <is>
          <t>2XL</t>
        </is>
      </c>
      <c r="I449" s="0">
        <v>29.99</v>
      </c>
      <c r="J449" s="0">
        <v>1</v>
      </c>
    </row>
    <row r="450" spans="1:10" customHeight="0">
      <c r="A450" s="0">
        <f>HYPERLINK("https://dl.dropboxusercontent.com/scl/fi/23g09tla9fzex3twhao0l/127934t.jpg?rlkey=iibii2nfsf95n4nbq6k5v8mll&amp;dl=0","Click to download Image")</f>
      </c>
      <c r="B450" s="0">
        <f>HYPERLINK("https://dl.dropboxusercontent.com/scl/fi/vz0l3rs97yougsnaowfyn/mens-t-shirt-size-chartscal.jpg?rlkey=uhy1it6toebvp6a6iqbiecn96&amp;dl=0","Click to download SizeChart")</f>
      </c>
      <c r="C450" s="0" t="inlineStr">
        <is>
          <t>Cal Men's T-shirt</t>
        </is>
      </c>
      <c r="D450" s="0" t="inlineStr">
        <is>
          <t>'127934</t>
        </is>
      </c>
      <c r="E450" s="0" t="inlineStr">
        <is>
          <t>NDSU CAL M GN:127934F-3XL</t>
        </is>
      </c>
      <c r="F450" s="0" t="inlineStr">
        <is>
          <t>'813127934093</t>
        </is>
      </c>
      <c r="G450" s="0" t="inlineStr">
        <is>
          <t>MENS</t>
        </is>
      </c>
      <c r="H450" s="0" t="inlineStr">
        <is>
          <t>3XL</t>
        </is>
      </c>
      <c r="I450" s="0">
        <v>29.99</v>
      </c>
      <c r="J450" s="0">
        <v>1</v>
      </c>
    </row>
    <row r="451" spans="1:10" customHeight="0">
      <c r="A451" s="0">
        <f>HYPERLINK("https://dl.dropboxusercontent.com/scl/fi/23g09tla9fzex3twhao0l/127934t.jpg?rlkey=iibii2nfsf95n4nbq6k5v8mll&amp;dl=0","Click to download Image")</f>
      </c>
      <c r="B451" s="0">
        <f>HYPERLINK("https://dl.dropboxusercontent.com/scl/fi/vz0l3rs97yougsnaowfyn/mens-t-shirt-size-chartscal.jpg?rlkey=uhy1it6toebvp6a6iqbiecn96&amp;dl=0","Click to download SizeChart")</f>
      </c>
      <c r="C451" s="0" t="inlineStr">
        <is>
          <t>Cal Men's T-shirt</t>
        </is>
      </c>
      <c r="D451" s="0" t="inlineStr">
        <is>
          <t>'127934</t>
        </is>
      </c>
      <c r="E451" s="0" t="inlineStr">
        <is>
          <t>NDSU CAL M GN 12PK:127934Z-12PK</t>
        </is>
      </c>
      <c r="F451" s="0" t="inlineStr">
        <is>
          <t>'813127934994</t>
        </is>
      </c>
      <c r="G451" s="0" t="inlineStr">
        <is>
          <t>MENS</t>
        </is>
      </c>
      <c r="H451" s="0" t="inlineStr">
        <is>
          <t>12 PACK</t>
        </is>
      </c>
      <c r="I451" s="0">
        <v>294</v>
      </c>
      <c r="J451" s="0">
        <v>0</v>
      </c>
    </row>
    <row r="452" spans="1:10" customHeight="0">
      <c r="A452" s="0">
        <f>HYPERLINK("https://dl.dropboxusercontent.com/scl/fi/bnyf0cmu8w4oxfjnrzurq/hillt.jpg?rlkey=v4n1tjgxgsec1wjhmder54bnm&amp;dl=0","Click to download Image")</f>
      </c>
      <c r="C452" s="0" t="inlineStr">
        <is>
          <t>Hill Men's T-shirt</t>
        </is>
      </c>
      <c r="D452" s="0" t="inlineStr">
        <is>
          <t>'123154</t>
        </is>
      </c>
      <c r="E452" s="0" t="inlineStr">
        <is>
          <t>NDSU HILL M WE:123154A-S</t>
        </is>
      </c>
      <c r="F452" s="0" t="inlineStr">
        <is>
          <t>'813123154044</t>
        </is>
      </c>
      <c r="G452" s="0" t="inlineStr">
        <is>
          <t>MENS</t>
        </is>
      </c>
      <c r="H452" s="0" t="inlineStr">
        <is>
          <t>S</t>
        </is>
      </c>
      <c r="I452" s="0">
        <v>29.99</v>
      </c>
      <c r="J452" s="0">
        <v>2</v>
      </c>
    </row>
    <row r="453" spans="1:10" customHeight="0">
      <c r="A453" s="0">
        <f>HYPERLINK("https://dl.dropboxusercontent.com/scl/fi/bnyf0cmu8w4oxfjnrzurq/hillt.jpg?rlkey=v4n1tjgxgsec1wjhmder54bnm&amp;dl=0","Click to download Image")</f>
      </c>
      <c r="C453" s="0" t="inlineStr">
        <is>
          <t>Hill Men's T-shirt</t>
        </is>
      </c>
      <c r="D453" s="0" t="inlineStr">
        <is>
          <t>'123154</t>
        </is>
      </c>
      <c r="E453" s="0" t="inlineStr">
        <is>
          <t>NDSU HILL M WE:123154B-M</t>
        </is>
      </c>
      <c r="F453" s="0" t="inlineStr">
        <is>
          <t>'813123154051</t>
        </is>
      </c>
      <c r="G453" s="0" t="inlineStr">
        <is>
          <t>MENS</t>
        </is>
      </c>
      <c r="H453" s="0" t="inlineStr">
        <is>
          <t>M</t>
        </is>
      </c>
      <c r="I453" s="0">
        <v>29.99</v>
      </c>
      <c r="J453" s="0">
        <v>4</v>
      </c>
    </row>
    <row r="454" spans="1:10" customHeight="0">
      <c r="A454" s="0">
        <f>HYPERLINK("https://dl.dropboxusercontent.com/scl/fi/bnyf0cmu8w4oxfjnrzurq/hillt.jpg?rlkey=v4n1tjgxgsec1wjhmder54bnm&amp;dl=0","Click to download Image")</f>
      </c>
      <c r="C454" s="0" t="inlineStr">
        <is>
          <t>Hill Men's T-shirt</t>
        </is>
      </c>
      <c r="D454" s="0" t="inlineStr">
        <is>
          <t>'123154</t>
        </is>
      </c>
      <c r="E454" s="0" t="inlineStr">
        <is>
          <t>NDSU HILL M WE:123154C-L</t>
        </is>
      </c>
      <c r="F454" s="0" t="inlineStr">
        <is>
          <t>'813123154068</t>
        </is>
      </c>
      <c r="G454" s="0" t="inlineStr">
        <is>
          <t>MENS</t>
        </is>
      </c>
      <c r="H454" s="0" t="inlineStr">
        <is>
          <t>L</t>
        </is>
      </c>
      <c r="I454" s="0">
        <v>29.99</v>
      </c>
      <c r="J454" s="0">
        <v>5</v>
      </c>
    </row>
    <row r="455" spans="1:10" customHeight="0">
      <c r="A455" s="0">
        <f>HYPERLINK("https://dl.dropboxusercontent.com/scl/fi/bnyf0cmu8w4oxfjnrzurq/hillt.jpg?rlkey=v4n1tjgxgsec1wjhmder54bnm&amp;dl=0","Click to download Image")</f>
      </c>
      <c r="C455" s="0" t="inlineStr">
        <is>
          <t>Hill Men's T-shirt</t>
        </is>
      </c>
      <c r="D455" s="0" t="inlineStr">
        <is>
          <t>'123154</t>
        </is>
      </c>
      <c r="E455" s="0" t="inlineStr">
        <is>
          <t>NDSU HILL M WE:123154D-XL</t>
        </is>
      </c>
      <c r="F455" s="0" t="inlineStr">
        <is>
          <t>'813123154075</t>
        </is>
      </c>
      <c r="G455" s="0" t="inlineStr">
        <is>
          <t>MENS</t>
        </is>
      </c>
      <c r="H455" s="0" t="inlineStr">
        <is>
          <t>XL</t>
        </is>
      </c>
      <c r="I455" s="0">
        <v>29.99</v>
      </c>
      <c r="J455" s="0">
        <v>5</v>
      </c>
    </row>
    <row r="456" spans="1:10" customHeight="0">
      <c r="A456" s="0">
        <f>HYPERLINK("https://dl.dropboxusercontent.com/scl/fi/bnyf0cmu8w4oxfjnrzurq/hillt.jpg?rlkey=v4n1tjgxgsec1wjhmder54bnm&amp;dl=0","Click to download Image")</f>
      </c>
      <c r="C456" s="0" t="inlineStr">
        <is>
          <t>Hill Men's T-shirt</t>
        </is>
      </c>
      <c r="D456" s="0" t="inlineStr">
        <is>
          <t>'123154</t>
        </is>
      </c>
      <c r="E456" s="0" t="inlineStr">
        <is>
          <t>NDSU HILL M WE:123154E-2XL</t>
        </is>
      </c>
      <c r="F456" s="0" t="inlineStr">
        <is>
          <t>'813123154082</t>
        </is>
      </c>
      <c r="G456" s="0" t="inlineStr">
        <is>
          <t>MENS</t>
        </is>
      </c>
      <c r="H456" s="0" t="inlineStr">
        <is>
          <t>2XL</t>
        </is>
      </c>
      <c r="I456" s="0">
        <v>29.99</v>
      </c>
      <c r="J456" s="0">
        <v>4</v>
      </c>
    </row>
    <row r="457" spans="1:10" customHeight="0">
      <c r="A457" s="0">
        <f>HYPERLINK("https://dl.dropboxusercontent.com/scl/fi/bnyf0cmu8w4oxfjnrzurq/hillt.jpg?rlkey=v4n1tjgxgsec1wjhmder54bnm&amp;dl=0","Click to download Image")</f>
      </c>
      <c r="C457" s="0" t="inlineStr">
        <is>
          <t>Hill Men's T-shirt</t>
        </is>
      </c>
      <c r="D457" s="0" t="inlineStr">
        <is>
          <t>'123154</t>
        </is>
      </c>
      <c r="E457" s="0" t="inlineStr">
        <is>
          <t>NDSU HILL M WE:123154F-3XL</t>
        </is>
      </c>
      <c r="F457" s="0" t="inlineStr">
        <is>
          <t>'813123154099</t>
        </is>
      </c>
      <c r="G457" s="0" t="inlineStr">
        <is>
          <t>MENS</t>
        </is>
      </c>
      <c r="H457" s="0" t="inlineStr">
        <is>
          <t>3XL</t>
        </is>
      </c>
      <c r="I457" s="0">
        <v>29.99</v>
      </c>
      <c r="J457" s="0">
        <v>2</v>
      </c>
    </row>
    <row r="458" spans="1:10" customHeight="0">
      <c r="A458" s="0">
        <f>HYPERLINK("https://dl.dropboxusercontent.com/scl/fi/bnyf0cmu8w4oxfjnrzurq/hillt.jpg?rlkey=v4n1tjgxgsec1wjhmder54bnm&amp;dl=0","Click to download Image")</f>
      </c>
      <c r="C458" s="0" t="inlineStr">
        <is>
          <t>Hill Men's T-shirt</t>
        </is>
      </c>
      <c r="D458" s="0" t="inlineStr">
        <is>
          <t>'123154</t>
        </is>
      </c>
      <c r="E458" s="0" t="inlineStr">
        <is>
          <t>NDSU HILL M WE 12PK:123154Z-12PK</t>
        </is>
      </c>
      <c r="F458" s="0" t="inlineStr">
        <is>
          <t>'813123154990</t>
        </is>
      </c>
      <c r="G458" s="0" t="inlineStr">
        <is>
          <t>MENS</t>
        </is>
      </c>
      <c r="H458" s="0" t="inlineStr">
        <is>
          <t>12 PACK</t>
        </is>
      </c>
      <c r="I458" s="0">
        <v>294</v>
      </c>
      <c r="J458" s="0">
        <v>1</v>
      </c>
    </row>
    <row r="459" spans="1:10" customHeight="0">
      <c r="A459" s="0">
        <f>HYPERLINK("https://dl.dropboxusercontent.com/scl/fi/5y6c5b75nysshzr4gd9yj/127811t.jpg?rlkey=abbijto8rbsokfctsp08toab2&amp;dl=0","Click to download Image")</f>
      </c>
      <c r="B459" s="0">
        <f>HYPERLINK("https://dl.dropboxusercontent.com/scl/fi/rlvjpixolu2fqrdd66fqo/mens-t-shirt-size-chartsjobe.jpg?rlkey=jjxrmp8pmbdj481c0e82833oz&amp;dl=0","Click to download SizeChart")</f>
      </c>
      <c r="C459" s="0" t="inlineStr">
        <is>
          <t>Jobe Men's Long Sleeve</t>
        </is>
      </c>
      <c r="D459" s="0" t="inlineStr">
        <is>
          <t>'127811</t>
        </is>
      </c>
      <c r="E459" s="0" t="inlineStr">
        <is>
          <t>NDSU JOBE M GY:127811A-S</t>
        </is>
      </c>
      <c r="F459" s="0" t="inlineStr">
        <is>
          <t>'813127811042</t>
        </is>
      </c>
      <c r="G459" s="0" t="inlineStr">
        <is>
          <t>MENS</t>
        </is>
      </c>
      <c r="H459" s="0" t="inlineStr">
        <is>
          <t>S</t>
        </is>
      </c>
      <c r="I459" s="0">
        <v>29.99</v>
      </c>
      <c r="J459" s="0">
        <v>1</v>
      </c>
    </row>
    <row r="460" spans="1:10" customHeight="0">
      <c r="A460" s="0">
        <f>HYPERLINK("https://dl.dropboxusercontent.com/scl/fi/5y6c5b75nysshzr4gd9yj/127811t.jpg?rlkey=abbijto8rbsokfctsp08toab2&amp;dl=0","Click to download Image")</f>
      </c>
      <c r="B460" s="0">
        <f>HYPERLINK("https://dl.dropboxusercontent.com/scl/fi/rlvjpixolu2fqrdd66fqo/mens-t-shirt-size-chartsjobe.jpg?rlkey=jjxrmp8pmbdj481c0e82833oz&amp;dl=0","Click to download SizeChart")</f>
      </c>
      <c r="C460" s="0" t="inlineStr">
        <is>
          <t>Jobe Men's Long Sleeve</t>
        </is>
      </c>
      <c r="D460" s="0" t="inlineStr">
        <is>
          <t>'127811</t>
        </is>
      </c>
      <c r="E460" s="0" t="inlineStr">
        <is>
          <t>NDSU JOBE M GY:127811B-M</t>
        </is>
      </c>
      <c r="F460" s="0" t="inlineStr">
        <is>
          <t>'813127811059</t>
        </is>
      </c>
      <c r="G460" s="0" t="inlineStr">
        <is>
          <t>MENS</t>
        </is>
      </c>
      <c r="H460" s="0" t="inlineStr">
        <is>
          <t>M</t>
        </is>
      </c>
      <c r="I460" s="0">
        <v>29.99</v>
      </c>
      <c r="J460" s="0">
        <v>2</v>
      </c>
    </row>
    <row r="461" spans="1:10" customHeight="0">
      <c r="A461" s="0">
        <f>HYPERLINK("https://dl.dropboxusercontent.com/scl/fi/5y6c5b75nysshzr4gd9yj/127811t.jpg?rlkey=abbijto8rbsokfctsp08toab2&amp;dl=0","Click to download Image")</f>
      </c>
      <c r="B461" s="0">
        <f>HYPERLINK("https://dl.dropboxusercontent.com/scl/fi/rlvjpixolu2fqrdd66fqo/mens-t-shirt-size-chartsjobe.jpg?rlkey=jjxrmp8pmbdj481c0e82833oz&amp;dl=0","Click to download SizeChart")</f>
      </c>
      <c r="C461" s="0" t="inlineStr">
        <is>
          <t>Jobe Men's Long Sleeve</t>
        </is>
      </c>
      <c r="D461" s="0" t="inlineStr">
        <is>
          <t>'127811</t>
        </is>
      </c>
      <c r="E461" s="0" t="inlineStr">
        <is>
          <t>NDSU JOBE M GY:127811C-L</t>
        </is>
      </c>
      <c r="F461" s="0" t="inlineStr">
        <is>
          <t>'813127811066</t>
        </is>
      </c>
      <c r="G461" s="0" t="inlineStr">
        <is>
          <t>MENS</t>
        </is>
      </c>
      <c r="H461" s="0" t="inlineStr">
        <is>
          <t>L</t>
        </is>
      </c>
      <c r="I461" s="0">
        <v>29.99</v>
      </c>
      <c r="J461" s="0">
        <v>1</v>
      </c>
    </row>
    <row r="462" spans="1:10" customHeight="0">
      <c r="A462" s="0">
        <f>HYPERLINK("https://dl.dropboxusercontent.com/scl/fi/5y6c5b75nysshzr4gd9yj/127811t.jpg?rlkey=abbijto8rbsokfctsp08toab2&amp;dl=0","Click to download Image")</f>
      </c>
      <c r="B462" s="0">
        <f>HYPERLINK("https://dl.dropboxusercontent.com/scl/fi/rlvjpixolu2fqrdd66fqo/mens-t-shirt-size-chartsjobe.jpg?rlkey=jjxrmp8pmbdj481c0e82833oz&amp;dl=0","Click to download SizeChart")</f>
      </c>
      <c r="C462" s="0" t="inlineStr">
        <is>
          <t>Jobe Men's Long Sleeve</t>
        </is>
      </c>
      <c r="D462" s="0" t="inlineStr">
        <is>
          <t>'127811</t>
        </is>
      </c>
      <c r="E462" s="0" t="inlineStr">
        <is>
          <t>NDSU JOBE M GY:127811D-XL</t>
        </is>
      </c>
      <c r="F462" s="0" t="inlineStr">
        <is>
          <t>'813127811073</t>
        </is>
      </c>
      <c r="G462" s="0" t="inlineStr">
        <is>
          <t>MENS</t>
        </is>
      </c>
      <c r="H462" s="0" t="inlineStr">
        <is>
          <t>XL</t>
        </is>
      </c>
      <c r="I462" s="0">
        <v>29.99</v>
      </c>
      <c r="J462" s="0">
        <v>3</v>
      </c>
    </row>
    <row r="463" spans="1:10" customHeight="0">
      <c r="A463" s="0">
        <f>HYPERLINK("https://dl.dropboxusercontent.com/scl/fi/5y6c5b75nysshzr4gd9yj/127811t.jpg?rlkey=abbijto8rbsokfctsp08toab2&amp;dl=0","Click to download Image")</f>
      </c>
      <c r="B463" s="0">
        <f>HYPERLINK("https://dl.dropboxusercontent.com/scl/fi/rlvjpixolu2fqrdd66fqo/mens-t-shirt-size-chartsjobe.jpg?rlkey=jjxrmp8pmbdj481c0e82833oz&amp;dl=0","Click to download SizeChart")</f>
      </c>
      <c r="C463" s="0" t="inlineStr">
        <is>
          <t>Jobe Men's Long Sleeve</t>
        </is>
      </c>
      <c r="D463" s="0" t="inlineStr">
        <is>
          <t>'127811</t>
        </is>
      </c>
      <c r="E463" s="0" t="inlineStr">
        <is>
          <t>NDSU JOBE M GY:127811E-2XL</t>
        </is>
      </c>
      <c r="F463" s="0" t="inlineStr">
        <is>
          <t>'813127811080</t>
        </is>
      </c>
      <c r="G463" s="0" t="inlineStr">
        <is>
          <t>MENS</t>
        </is>
      </c>
      <c r="H463" s="0" t="inlineStr">
        <is>
          <t>2XL</t>
        </is>
      </c>
      <c r="I463" s="0">
        <v>29.99</v>
      </c>
      <c r="J463" s="0">
        <v>0</v>
      </c>
    </row>
    <row r="464" spans="1:10" customHeight="0">
      <c r="A464" s="0">
        <f>HYPERLINK("https://dl.dropboxusercontent.com/scl/fi/5y6c5b75nysshzr4gd9yj/127811t.jpg?rlkey=abbijto8rbsokfctsp08toab2&amp;dl=0","Click to download Image")</f>
      </c>
      <c r="B464" s="0">
        <f>HYPERLINK("https://dl.dropboxusercontent.com/scl/fi/rlvjpixolu2fqrdd66fqo/mens-t-shirt-size-chartsjobe.jpg?rlkey=jjxrmp8pmbdj481c0e82833oz&amp;dl=0","Click to download SizeChart")</f>
      </c>
      <c r="C464" s="0" t="inlineStr">
        <is>
          <t>Jobe Men's Long Sleeve</t>
        </is>
      </c>
      <c r="D464" s="0" t="inlineStr">
        <is>
          <t>'127811</t>
        </is>
      </c>
      <c r="E464" s="0" t="inlineStr">
        <is>
          <t>NDSU JOBE M GY:127811F-3XL</t>
        </is>
      </c>
      <c r="F464" s="0" t="inlineStr">
        <is>
          <t>'813127811097</t>
        </is>
      </c>
      <c r="G464" s="0" t="inlineStr">
        <is>
          <t>MENS</t>
        </is>
      </c>
      <c r="H464" s="0" t="inlineStr">
        <is>
          <t>3XL</t>
        </is>
      </c>
      <c r="I464" s="0">
        <v>29.99</v>
      </c>
      <c r="J464" s="0">
        <v>0</v>
      </c>
    </row>
    <row r="465" spans="1:10" customHeight="0">
      <c r="A465" s="0">
        <f>HYPERLINK("https://dl.dropboxusercontent.com/scl/fi/5y6c5b75nysshzr4gd9yj/127811t.jpg?rlkey=abbijto8rbsokfctsp08toab2&amp;dl=0","Click to download Image")</f>
      </c>
      <c r="B465" s="0">
        <f>HYPERLINK("https://dl.dropboxusercontent.com/scl/fi/rlvjpixolu2fqrdd66fqo/mens-t-shirt-size-chartsjobe.jpg?rlkey=jjxrmp8pmbdj481c0e82833oz&amp;dl=0","Click to download SizeChart")</f>
      </c>
      <c r="C465" s="0" t="inlineStr">
        <is>
          <t>Jobe Men's Long Sleeve</t>
        </is>
      </c>
      <c r="D465" s="0" t="inlineStr">
        <is>
          <t>'127811</t>
        </is>
      </c>
      <c r="E465" s="0" t="inlineStr">
        <is>
          <t>NDSU JOBE M GY 12PK:127811Z-12PK</t>
        </is>
      </c>
      <c r="F465" s="0" t="inlineStr">
        <is>
          <t>'813127811998</t>
        </is>
      </c>
      <c r="G465" s="0" t="inlineStr">
        <is>
          <t>MENS</t>
        </is>
      </c>
      <c r="H465" s="0" t="inlineStr">
        <is>
          <t>12 PACK</t>
        </is>
      </c>
      <c r="I465" s="0">
        <v>294</v>
      </c>
      <c r="J465" s="0">
        <v>0</v>
      </c>
    </row>
    <row r="466" spans="1:10" customHeight="0">
      <c r="A466" s="0">
        <f>HYPERLINK("https://dl.dropboxusercontent.com/scl/fi/3mfg90brwbqgnlv6gd4y6/127812t.jpg?rlkey=7465d5iv4ip5g22jwgul5ojul&amp;dl=0","Click to download Image")</f>
      </c>
      <c r="B466" s="0">
        <f>HYPERLINK("https://dl.dropboxusercontent.com/scl/fi/lkwz9vequ5dy4gx9li2xt/mens-pullover-size-chartsomar.jpg?rlkey=tjbn63pc0c5d5ifqy1jr6gt99&amp;dl=0","Click to download SizeChart")</f>
      </c>
      <c r="C466" s="0" t="inlineStr">
        <is>
          <t>Omar Men's Pullover</t>
        </is>
      </c>
      <c r="D466" s="0" t="inlineStr">
        <is>
          <t>'127812</t>
        </is>
      </c>
      <c r="E466" s="0" t="inlineStr">
        <is>
          <t>NDSU OMAR M CO:127812A-S</t>
        </is>
      </c>
      <c r="F466" s="0" t="inlineStr">
        <is>
          <t>'813127812049</t>
        </is>
      </c>
      <c r="G466" s="0" t="inlineStr">
        <is>
          <t>MENS</t>
        </is>
      </c>
      <c r="H466" s="0" t="inlineStr">
        <is>
          <t>S</t>
        </is>
      </c>
      <c r="I466" s="0">
        <v>59.99</v>
      </c>
      <c r="J466" s="0">
        <v>3</v>
      </c>
    </row>
    <row r="467" spans="1:10" customHeight="0">
      <c r="A467" s="0">
        <f>HYPERLINK("https://dl.dropboxusercontent.com/scl/fi/3mfg90brwbqgnlv6gd4y6/127812t.jpg?rlkey=7465d5iv4ip5g22jwgul5ojul&amp;dl=0","Click to download Image")</f>
      </c>
      <c r="B467" s="0">
        <f>HYPERLINK("https://dl.dropboxusercontent.com/scl/fi/lkwz9vequ5dy4gx9li2xt/mens-pullover-size-chartsomar.jpg?rlkey=tjbn63pc0c5d5ifqy1jr6gt99&amp;dl=0","Click to download SizeChart")</f>
      </c>
      <c r="C467" s="0" t="inlineStr">
        <is>
          <t>Omar Men's Pullover</t>
        </is>
      </c>
      <c r="D467" s="0" t="inlineStr">
        <is>
          <t>'127812</t>
        </is>
      </c>
      <c r="E467" s="0" t="inlineStr">
        <is>
          <t>NDSU OMAR M CO:127812B-M</t>
        </is>
      </c>
      <c r="F467" s="0" t="inlineStr">
        <is>
          <t>'813127812056</t>
        </is>
      </c>
      <c r="G467" s="0" t="inlineStr">
        <is>
          <t>MENS</t>
        </is>
      </c>
      <c r="H467" s="0" t="inlineStr">
        <is>
          <t>M</t>
        </is>
      </c>
      <c r="I467" s="0">
        <v>59.99</v>
      </c>
      <c r="J467" s="0">
        <v>3</v>
      </c>
    </row>
    <row r="468" spans="1:10" customHeight="0">
      <c r="A468" s="0">
        <f>HYPERLINK("https://dl.dropboxusercontent.com/scl/fi/3mfg90brwbqgnlv6gd4y6/127812t.jpg?rlkey=7465d5iv4ip5g22jwgul5ojul&amp;dl=0","Click to download Image")</f>
      </c>
      <c r="B468" s="0">
        <f>HYPERLINK("https://dl.dropboxusercontent.com/scl/fi/lkwz9vequ5dy4gx9li2xt/mens-pullover-size-chartsomar.jpg?rlkey=tjbn63pc0c5d5ifqy1jr6gt99&amp;dl=0","Click to download SizeChart")</f>
      </c>
      <c r="C468" s="0" t="inlineStr">
        <is>
          <t>Omar Men's Pullover</t>
        </is>
      </c>
      <c r="D468" s="0" t="inlineStr">
        <is>
          <t>'127812</t>
        </is>
      </c>
      <c r="E468" s="0" t="inlineStr">
        <is>
          <t>NDSU OMAR M CO:127812C-L</t>
        </is>
      </c>
      <c r="F468" s="0" t="inlineStr">
        <is>
          <t>'813127812063</t>
        </is>
      </c>
      <c r="G468" s="0" t="inlineStr">
        <is>
          <t>MENS</t>
        </is>
      </c>
      <c r="H468" s="0" t="inlineStr">
        <is>
          <t>L</t>
        </is>
      </c>
      <c r="I468" s="0">
        <v>59.99</v>
      </c>
      <c r="J468" s="0">
        <v>6</v>
      </c>
    </row>
    <row r="469" spans="1:10" customHeight="0">
      <c r="A469" s="0">
        <f>HYPERLINK("https://dl.dropboxusercontent.com/scl/fi/3mfg90brwbqgnlv6gd4y6/127812t.jpg?rlkey=7465d5iv4ip5g22jwgul5ojul&amp;dl=0","Click to download Image")</f>
      </c>
      <c r="B469" s="0">
        <f>HYPERLINK("https://dl.dropboxusercontent.com/scl/fi/lkwz9vequ5dy4gx9li2xt/mens-pullover-size-chartsomar.jpg?rlkey=tjbn63pc0c5d5ifqy1jr6gt99&amp;dl=0","Click to download SizeChart")</f>
      </c>
      <c r="C469" s="0" t="inlineStr">
        <is>
          <t>Omar Men's Pullover</t>
        </is>
      </c>
      <c r="D469" s="0" t="inlineStr">
        <is>
          <t>'127812</t>
        </is>
      </c>
      <c r="E469" s="0" t="inlineStr">
        <is>
          <t>NDSU OMAR M CO:127812D-XL</t>
        </is>
      </c>
      <c r="F469" s="0" t="inlineStr">
        <is>
          <t>'813127812070</t>
        </is>
      </c>
      <c r="G469" s="0" t="inlineStr">
        <is>
          <t>MENS</t>
        </is>
      </c>
      <c r="H469" s="0" t="inlineStr">
        <is>
          <t>XL</t>
        </is>
      </c>
      <c r="I469" s="0">
        <v>59.99</v>
      </c>
      <c r="J469" s="0">
        <v>2</v>
      </c>
    </row>
    <row r="470" spans="1:10" customHeight="0">
      <c r="A470" s="0">
        <f>HYPERLINK("https://dl.dropboxusercontent.com/scl/fi/3mfg90brwbqgnlv6gd4y6/127812t.jpg?rlkey=7465d5iv4ip5g22jwgul5ojul&amp;dl=0","Click to download Image")</f>
      </c>
      <c r="B470" s="0">
        <f>HYPERLINK("https://dl.dropboxusercontent.com/scl/fi/lkwz9vequ5dy4gx9li2xt/mens-pullover-size-chartsomar.jpg?rlkey=tjbn63pc0c5d5ifqy1jr6gt99&amp;dl=0","Click to download SizeChart")</f>
      </c>
      <c r="C470" s="0" t="inlineStr">
        <is>
          <t>Omar Men's Pullover</t>
        </is>
      </c>
      <c r="D470" s="0" t="inlineStr">
        <is>
          <t>'127812</t>
        </is>
      </c>
      <c r="E470" s="0" t="inlineStr">
        <is>
          <t>NDSU OMAR M CO:127812E-2XL</t>
        </is>
      </c>
      <c r="F470" s="0" t="inlineStr">
        <is>
          <t>'813127812087</t>
        </is>
      </c>
      <c r="G470" s="0" t="inlineStr">
        <is>
          <t>MENS</t>
        </is>
      </c>
      <c r="H470" s="0" t="inlineStr">
        <is>
          <t>2XL</t>
        </is>
      </c>
      <c r="I470" s="0">
        <v>59.99</v>
      </c>
      <c r="J470" s="0">
        <v>0</v>
      </c>
    </row>
    <row r="471" spans="1:10" customHeight="0">
      <c r="A471" s="0">
        <f>HYPERLINK("https://dl.dropboxusercontent.com/scl/fi/3mfg90brwbqgnlv6gd4y6/127812t.jpg?rlkey=7465d5iv4ip5g22jwgul5ojul&amp;dl=0","Click to download Image")</f>
      </c>
      <c r="B471" s="0">
        <f>HYPERLINK("https://dl.dropboxusercontent.com/scl/fi/lkwz9vequ5dy4gx9li2xt/mens-pullover-size-chartsomar.jpg?rlkey=tjbn63pc0c5d5ifqy1jr6gt99&amp;dl=0","Click to download SizeChart")</f>
      </c>
      <c r="C471" s="0" t="inlineStr">
        <is>
          <t>Omar Men's Pullover</t>
        </is>
      </c>
      <c r="D471" s="0" t="inlineStr">
        <is>
          <t>'127812</t>
        </is>
      </c>
      <c r="E471" s="0" t="inlineStr">
        <is>
          <t>NDSU OMAR M CO:127812F-3XL</t>
        </is>
      </c>
      <c r="F471" s="0" t="inlineStr">
        <is>
          <t>'813127812094</t>
        </is>
      </c>
      <c r="G471" s="0" t="inlineStr">
        <is>
          <t>MENS</t>
        </is>
      </c>
      <c r="H471" s="0" t="inlineStr">
        <is>
          <t>3XL</t>
        </is>
      </c>
      <c r="I471" s="0">
        <v>59.99</v>
      </c>
      <c r="J471" s="0">
        <v>0</v>
      </c>
    </row>
    <row r="472" spans="1:10" customHeight="0">
      <c r="A472" s="0">
        <f>HYPERLINK("https://dl.dropboxusercontent.com/scl/fi/3mfg90brwbqgnlv6gd4y6/127812t.jpg?rlkey=7465d5iv4ip5g22jwgul5ojul&amp;dl=0","Click to download Image")</f>
      </c>
      <c r="B472" s="0">
        <f>HYPERLINK("https://dl.dropboxusercontent.com/scl/fi/lkwz9vequ5dy4gx9li2xt/mens-pullover-size-chartsomar.jpg?rlkey=tjbn63pc0c5d5ifqy1jr6gt99&amp;dl=0","Click to download SizeChart")</f>
      </c>
      <c r="C472" s="0" t="inlineStr">
        <is>
          <t>Omar Men's Pullover</t>
        </is>
      </c>
      <c r="D472" s="0" t="inlineStr">
        <is>
          <t>'127812</t>
        </is>
      </c>
      <c r="E472" s="0" t="inlineStr">
        <is>
          <t>NDSU OMAR M CO 12PK:127812Z-12PK</t>
        </is>
      </c>
      <c r="F472" s="0" t="inlineStr">
        <is>
          <t>'813127812995</t>
        </is>
      </c>
      <c r="G472" s="0" t="inlineStr">
        <is>
          <t>MENS</t>
        </is>
      </c>
      <c r="H472" s="0" t="inlineStr">
        <is>
          <t>12 PACK</t>
        </is>
      </c>
      <c r="I472" s="0">
        <v>582</v>
      </c>
      <c r="J472" s="0">
        <v>0</v>
      </c>
    </row>
    <row r="473" spans="1:10" customHeight="0">
      <c r="A473" s="0">
        <f>HYPERLINK("https://dl.dropboxusercontent.com/scl/fi/onbzcia0bue9o28ny9x9z/123788f.jpg?rlkey=ktiwwblhrgklsb5shubha2lco&amp;dl=0","Click to download Image")</f>
      </c>
      <c r="C473" s="0" t="inlineStr">
        <is>
          <t>Gast Youth Hoodie</t>
        </is>
      </c>
      <c r="D473" s="0" t="inlineStr">
        <is>
          <t>'123788</t>
        </is>
      </c>
      <c r="E473" s="0" t="inlineStr">
        <is>
          <t>NDSU GAST Y BK:123788B-YS</t>
        </is>
      </c>
      <c r="F473" s="0" t="inlineStr">
        <is>
          <t>'813123788010</t>
        </is>
      </c>
      <c r="G473" s="0" t="inlineStr">
        <is>
          <t>YOUTH</t>
        </is>
      </c>
      <c r="H473" s="0" t="inlineStr">
        <is>
          <t>YS</t>
        </is>
      </c>
      <c r="I473" s="0">
        <v>39.99</v>
      </c>
      <c r="J473" s="0">
        <v>2</v>
      </c>
    </row>
    <row r="474" spans="1:10" customHeight="0">
      <c r="A474" s="0">
        <f>HYPERLINK("https://dl.dropboxusercontent.com/scl/fi/onbzcia0bue9o28ny9x9z/123788f.jpg?rlkey=ktiwwblhrgklsb5shubha2lco&amp;dl=0","Click to download Image")</f>
      </c>
      <c r="C474" s="0" t="inlineStr">
        <is>
          <t>Gast Youth Hoodie</t>
        </is>
      </c>
      <c r="D474" s="0" t="inlineStr">
        <is>
          <t>'123788</t>
        </is>
      </c>
      <c r="E474" s="0" t="inlineStr">
        <is>
          <t>NDSU GAST Y BK:123788C-YM</t>
        </is>
      </c>
      <c r="F474" s="0" t="inlineStr">
        <is>
          <t>'813123788027</t>
        </is>
      </c>
      <c r="G474" s="0" t="inlineStr">
        <is>
          <t>YOUTH</t>
        </is>
      </c>
      <c r="H474" s="0" t="inlineStr">
        <is>
          <t>YM</t>
        </is>
      </c>
      <c r="I474" s="0">
        <v>39.99</v>
      </c>
      <c r="J474" s="0">
        <v>2</v>
      </c>
    </row>
    <row r="475" spans="1:10" customHeight="0">
      <c r="A475" s="0">
        <f>HYPERLINK("https://dl.dropboxusercontent.com/scl/fi/onbzcia0bue9o28ny9x9z/123788f.jpg?rlkey=ktiwwblhrgklsb5shubha2lco&amp;dl=0","Click to download Image")</f>
      </c>
      <c r="C475" s="0" t="inlineStr">
        <is>
          <t>Gast Youth Hoodie</t>
        </is>
      </c>
      <c r="D475" s="0" t="inlineStr">
        <is>
          <t>'123788</t>
        </is>
      </c>
      <c r="E475" s="0" t="inlineStr">
        <is>
          <t>NDSU GAST Y BK:123788D-YL</t>
        </is>
      </c>
      <c r="F475" s="0" t="inlineStr">
        <is>
          <t>'813123788034</t>
        </is>
      </c>
      <c r="G475" s="0" t="inlineStr">
        <is>
          <t>YOUTH</t>
        </is>
      </c>
      <c r="H475" s="0" t="inlineStr">
        <is>
          <t>YL</t>
        </is>
      </c>
      <c r="I475" s="0">
        <v>39.99</v>
      </c>
      <c r="J475" s="0">
        <v>2</v>
      </c>
    </row>
    <row r="476" spans="1:10" customHeight="0">
      <c r="A476" s="0">
        <f>HYPERLINK("https://dl.dropboxusercontent.com/scl/fi/onbzcia0bue9o28ny9x9z/123788f.jpg?rlkey=ktiwwblhrgklsb5shubha2lco&amp;dl=0","Click to download Image")</f>
      </c>
      <c r="C476" s="0" t="inlineStr">
        <is>
          <t>Gast Youth Hoodie</t>
        </is>
      </c>
      <c r="D476" s="0" t="inlineStr">
        <is>
          <t>'123788</t>
        </is>
      </c>
      <c r="E476" s="0" t="inlineStr">
        <is>
          <t>NDSU GAST Y BK:123788E-YXL</t>
        </is>
      </c>
      <c r="F476" s="0" t="inlineStr">
        <is>
          <t>'813123788041</t>
        </is>
      </c>
      <c r="G476" s="0" t="inlineStr">
        <is>
          <t>YOUTH</t>
        </is>
      </c>
      <c r="H476" s="0" t="inlineStr">
        <is>
          <t>YXL</t>
        </is>
      </c>
      <c r="I476" s="0">
        <v>39.99</v>
      </c>
      <c r="J476" s="0">
        <v>4</v>
      </c>
    </row>
    <row r="477" spans="1:10" customHeight="0">
      <c r="A477" s="0">
        <f>HYPERLINK("https://dl.dropboxusercontent.com/scl/fi/onbzcia0bue9o28ny9x9z/123788f.jpg?rlkey=ktiwwblhrgklsb5shubha2lco&amp;dl=0","Click to download Image")</f>
      </c>
      <c r="C477" s="0" t="inlineStr">
        <is>
          <t>Gast Youth Hoodie</t>
        </is>
      </c>
      <c r="D477" s="0" t="inlineStr">
        <is>
          <t>'123788</t>
        </is>
      </c>
      <c r="E477" s="0" t="inlineStr">
        <is>
          <t>NDSU GAST Y BK 12PK:123788Z-12PK</t>
        </is>
      </c>
      <c r="F477" s="0" t="inlineStr">
        <is>
          <t>'813123788997</t>
        </is>
      </c>
      <c r="G477" s="0" t="inlineStr">
        <is>
          <t>YOUTH</t>
        </is>
      </c>
      <c r="H477" s="0" t="inlineStr">
        <is>
          <t>12 PACK</t>
        </is>
      </c>
      <c r="I477" s="0">
        <v>384</v>
      </c>
      <c r="J477" s="0">
        <v>0</v>
      </c>
    </row>
    <row r="478" spans="1:10" customHeight="0">
      <c r="A478" s="0">
        <f>HYPERLINK("https://dl.dropboxusercontent.com/scl/fi/svczcq8kfpt4xk255kk04/127904-t.jpg?rlkey=eqm8f7kd38k1jm27bcyxila5m&amp;dl=0","Click to download Image")</f>
      </c>
      <c r="C478" s="0" t="inlineStr">
        <is>
          <t>Rand Youth Tank Top</t>
        </is>
      </c>
      <c r="D478" s="0" t="inlineStr">
        <is>
          <t>'127904</t>
        </is>
      </c>
      <c r="E478" s="0" t="inlineStr">
        <is>
          <t>NDSU RAND Y DG:127904B-YS</t>
        </is>
      </c>
      <c r="F478" s="0" t="inlineStr">
        <is>
          <t>'813127904010</t>
        </is>
      </c>
      <c r="G478" s="0" t="inlineStr">
        <is>
          <t>YOUTH</t>
        </is>
      </c>
      <c r="H478" s="0" t="inlineStr">
        <is>
          <t>YS</t>
        </is>
      </c>
      <c r="I478" s="0">
        <v>24.99</v>
      </c>
      <c r="J478" s="0">
        <v>4</v>
      </c>
    </row>
    <row r="479" spans="1:10" customHeight="0">
      <c r="A479" s="0">
        <f>HYPERLINK("https://dl.dropboxusercontent.com/scl/fi/svczcq8kfpt4xk255kk04/127904-t.jpg?rlkey=eqm8f7kd38k1jm27bcyxila5m&amp;dl=0","Click to download Image")</f>
      </c>
      <c r="C479" s="0" t="inlineStr">
        <is>
          <t>Rand Youth Tank Top</t>
        </is>
      </c>
      <c r="D479" s="0" t="inlineStr">
        <is>
          <t>'127904</t>
        </is>
      </c>
      <c r="E479" s="0" t="inlineStr">
        <is>
          <t>NDSU RAND Y DG:127904C-YM</t>
        </is>
      </c>
      <c r="F479" s="0" t="inlineStr">
        <is>
          <t>'813127904027</t>
        </is>
      </c>
      <c r="G479" s="0" t="inlineStr">
        <is>
          <t>YOUTH</t>
        </is>
      </c>
      <c r="H479" s="0" t="inlineStr">
        <is>
          <t>YM</t>
        </is>
      </c>
      <c r="I479" s="0">
        <v>24.99</v>
      </c>
      <c r="J479" s="0">
        <v>3</v>
      </c>
    </row>
    <row r="480" spans="1:10" customHeight="0">
      <c r="A480" s="0">
        <f>HYPERLINK("https://dl.dropboxusercontent.com/scl/fi/svczcq8kfpt4xk255kk04/127904-t.jpg?rlkey=eqm8f7kd38k1jm27bcyxila5m&amp;dl=0","Click to download Image")</f>
      </c>
      <c r="C480" s="0" t="inlineStr">
        <is>
          <t>Rand Youth Tank Top</t>
        </is>
      </c>
      <c r="D480" s="0" t="inlineStr">
        <is>
          <t>'127904</t>
        </is>
      </c>
      <c r="E480" s="0" t="inlineStr">
        <is>
          <t>NDSU RAND Y DG:127904D-YL</t>
        </is>
      </c>
      <c r="F480" s="0" t="inlineStr">
        <is>
          <t>'813127904034</t>
        </is>
      </c>
      <c r="G480" s="0" t="inlineStr">
        <is>
          <t>YOUTH</t>
        </is>
      </c>
      <c r="H480" s="0" t="inlineStr">
        <is>
          <t>YL</t>
        </is>
      </c>
      <c r="I480" s="0">
        <v>24.99</v>
      </c>
      <c r="J480" s="0">
        <v>3</v>
      </c>
    </row>
    <row r="481" spans="1:10" customHeight="0">
      <c r="A481" s="0">
        <f>HYPERLINK("https://dl.dropboxusercontent.com/scl/fi/svczcq8kfpt4xk255kk04/127904-t.jpg?rlkey=eqm8f7kd38k1jm27bcyxila5m&amp;dl=0","Click to download Image")</f>
      </c>
      <c r="C481" s="0" t="inlineStr">
        <is>
          <t>Rand Youth Tank Top</t>
        </is>
      </c>
      <c r="D481" s="0" t="inlineStr">
        <is>
          <t>'127904</t>
        </is>
      </c>
      <c r="E481" s="0" t="inlineStr">
        <is>
          <t>NDSU RAND Y DG:127904E-YXL</t>
        </is>
      </c>
      <c r="F481" s="0" t="inlineStr">
        <is>
          <t>'813127904041</t>
        </is>
      </c>
      <c r="G481" s="0" t="inlineStr">
        <is>
          <t>YOUTH</t>
        </is>
      </c>
      <c r="H481" s="0" t="inlineStr">
        <is>
          <t>YXL</t>
        </is>
      </c>
      <c r="I481" s="0">
        <v>24.99</v>
      </c>
      <c r="J481" s="0">
        <v>3</v>
      </c>
    </row>
    <row r="482" spans="1:10" customHeight="0">
      <c r="A482" s="0">
        <f>HYPERLINK("https://dl.dropboxusercontent.com/scl/fi/svczcq8kfpt4xk255kk04/127904-t.jpg?rlkey=eqm8f7kd38k1jm27bcyxila5m&amp;dl=0","Click to download Image")</f>
      </c>
      <c r="C482" s="0" t="inlineStr">
        <is>
          <t>Rand Youth Tank Top</t>
        </is>
      </c>
      <c r="D482" s="0" t="inlineStr">
        <is>
          <t>'127904</t>
        </is>
      </c>
      <c r="E482" s="0" t="inlineStr">
        <is>
          <t>NDSU RAND Y DG 12PK:127904Z-12PK</t>
        </is>
      </c>
      <c r="F482" s="0" t="inlineStr">
        <is>
          <t>'813127904997</t>
        </is>
      </c>
      <c r="G482" s="0" t="inlineStr">
        <is>
          <t>YOUTH</t>
        </is>
      </c>
      <c r="H482" s="0" t="inlineStr">
        <is>
          <t>12 PACK</t>
        </is>
      </c>
      <c r="I482" s="0">
        <v>240</v>
      </c>
      <c r="J482" s="0">
        <v>0</v>
      </c>
    </row>
    <row r="483" spans="1:10" customHeight="0">
      <c r="A483" s="0">
        <f>HYPERLINK("https://dl.dropboxusercontent.com/scl/fi/lji4nnl9jzi0052n740pj/123788f.jpg?rlkey=v5dvsungqgrunm15jvnel3tz9&amp;dl=0","Click to download Image")</f>
      </c>
      <c r="C483" s="0" t="inlineStr">
        <is>
          <t>Gast Toddler Hoodie</t>
        </is>
      </c>
      <c r="D483" s="0" t="inlineStr">
        <is>
          <t>'123787</t>
        </is>
      </c>
      <c r="E483" s="0" t="inlineStr">
        <is>
          <t>NDSU GAST T BK:123787A-2T</t>
        </is>
      </c>
      <c r="F483" s="0" t="inlineStr">
        <is>
          <t>'813123787082</t>
        </is>
      </c>
      <c r="G483" s="0" t="inlineStr">
        <is>
          <t>TODDLER</t>
        </is>
      </c>
      <c r="H483" s="0" t="inlineStr">
        <is>
          <t>2T</t>
        </is>
      </c>
      <c r="I483" s="0">
        <v>39.99</v>
      </c>
      <c r="J483" s="0">
        <v>2</v>
      </c>
    </row>
    <row r="484" spans="1:10" customHeight="0">
      <c r="A484" s="0">
        <f>HYPERLINK("https://dl.dropboxusercontent.com/scl/fi/lji4nnl9jzi0052n740pj/123788f.jpg?rlkey=v5dvsungqgrunm15jvnel3tz9&amp;dl=0","Click to download Image")</f>
      </c>
      <c r="C484" s="0" t="inlineStr">
        <is>
          <t>Gast Toddler Hoodie</t>
        </is>
      </c>
      <c r="D484" s="0" t="inlineStr">
        <is>
          <t>'123787</t>
        </is>
      </c>
      <c r="E484" s="0" t="inlineStr">
        <is>
          <t>NDSU GAST T BK:123787B-3T</t>
        </is>
      </c>
      <c r="F484" s="0" t="inlineStr">
        <is>
          <t>'813123787099</t>
        </is>
      </c>
      <c r="G484" s="0" t="inlineStr">
        <is>
          <t>TODDLER</t>
        </is>
      </c>
      <c r="H484" s="0" t="inlineStr">
        <is>
          <t>3T</t>
        </is>
      </c>
      <c r="I484" s="0">
        <v>39.99</v>
      </c>
      <c r="J484" s="0">
        <v>2</v>
      </c>
    </row>
    <row r="485" spans="1:10" customHeight="0">
      <c r="A485" s="0">
        <f>HYPERLINK("https://dl.dropboxusercontent.com/scl/fi/lji4nnl9jzi0052n740pj/123788f.jpg?rlkey=v5dvsungqgrunm15jvnel3tz9&amp;dl=0","Click to download Image")</f>
      </c>
      <c r="C485" s="0" t="inlineStr">
        <is>
          <t>Gast Toddler Hoodie</t>
        </is>
      </c>
      <c r="D485" s="0" t="inlineStr">
        <is>
          <t>'123787</t>
        </is>
      </c>
      <c r="E485" s="0" t="inlineStr">
        <is>
          <t>NDSU GAST T BK:123787C-4T</t>
        </is>
      </c>
      <c r="F485" s="0" t="inlineStr">
        <is>
          <t>'813123787105</t>
        </is>
      </c>
      <c r="G485" s="0" t="inlineStr">
        <is>
          <t>TODDLER</t>
        </is>
      </c>
      <c r="H485" s="0" t="inlineStr">
        <is>
          <t>4T</t>
        </is>
      </c>
      <c r="I485" s="0">
        <v>39.99</v>
      </c>
      <c r="J485" s="0">
        <v>1</v>
      </c>
    </row>
    <row r="486" spans="1:10" customHeight="0">
      <c r="A486" s="0">
        <f>HYPERLINK("https://dl.dropboxusercontent.com/scl/fi/lji4nnl9jzi0052n740pj/123788f.jpg?rlkey=v5dvsungqgrunm15jvnel3tz9&amp;dl=0","Click to download Image")</f>
      </c>
      <c r="C486" s="0" t="inlineStr">
        <is>
          <t>Gast Toddler Hoodie</t>
        </is>
      </c>
      <c r="D486" s="0" t="inlineStr">
        <is>
          <t>'123787</t>
        </is>
      </c>
      <c r="E486" s="0" t="inlineStr">
        <is>
          <t>NDSU GAST T BK:123787D-5T</t>
        </is>
      </c>
      <c r="F486" s="0" t="inlineStr">
        <is>
          <t>'813123787112</t>
        </is>
      </c>
      <c r="G486" s="0" t="inlineStr">
        <is>
          <t>TODDLER</t>
        </is>
      </c>
      <c r="H486" s="0" t="inlineStr">
        <is>
          <t>5T</t>
        </is>
      </c>
      <c r="I486" s="0">
        <v>39.99</v>
      </c>
      <c r="J486" s="0">
        <v>6</v>
      </c>
    </row>
    <row r="487" spans="1:10" customHeight="0">
      <c r="A487" s="0">
        <f>HYPERLINK("https://dl.dropboxusercontent.com/scl/fi/lji4nnl9jzi0052n740pj/123788f.jpg?rlkey=v5dvsungqgrunm15jvnel3tz9&amp;dl=0","Click to download Image")</f>
      </c>
      <c r="C487" s="0" t="inlineStr">
        <is>
          <t>Gast Toddler Hoodie</t>
        </is>
      </c>
      <c r="D487" s="0" t="inlineStr">
        <is>
          <t>'123787</t>
        </is>
      </c>
      <c r="E487" s="0" t="inlineStr">
        <is>
          <t>NDSU GAST T BK 12PK:123787Z-12PK</t>
        </is>
      </c>
      <c r="F487" s="0" t="inlineStr">
        <is>
          <t>'813123787990</t>
        </is>
      </c>
      <c r="G487" s="0" t="inlineStr">
        <is>
          <t>TODDLER</t>
        </is>
      </c>
      <c r="H487" s="0" t="inlineStr">
        <is>
          <t>12 PACK</t>
        </is>
      </c>
      <c r="I487" s="0">
        <v>384</v>
      </c>
      <c r="J487" s="0">
        <v>0</v>
      </c>
    </row>
    <row r="488" spans="1:10" customHeight="0">
      <c r="A488" s="0">
        <f>HYPERLINK("https://dl.dropboxusercontent.com/scl/fi/l53qwzpzz7ss6vn4gc1nc/127827t.jpg?rlkey=k9fp2pxosoa7wwc4ny7pkg6cc&amp;dl=0","Click to download Image")</f>
      </c>
      <c r="C488" s="0" t="inlineStr">
        <is>
          <t>Rene Infant Bodysuit</t>
        </is>
      </c>
      <c r="D488" s="0" t="inlineStr">
        <is>
          <t>'127827</t>
        </is>
      </c>
      <c r="E488" s="0" t="inlineStr">
        <is>
          <t>NDSU RENE I GN:127827A-0-3M</t>
        </is>
      </c>
      <c r="F488" s="0" t="inlineStr">
        <is>
          <t>'813127827005</t>
        </is>
      </c>
      <c r="G488" s="0" t="inlineStr">
        <is>
          <t>INFANT</t>
        </is>
      </c>
      <c r="H488" s="0" t="inlineStr">
        <is>
          <t>0-3M</t>
        </is>
      </c>
      <c r="I488" s="0">
        <v>34.99</v>
      </c>
      <c r="J488" s="0">
        <v>3</v>
      </c>
    </row>
    <row r="489" spans="1:10" customHeight="0">
      <c r="A489" s="0">
        <f>HYPERLINK("https://dl.dropboxusercontent.com/scl/fi/l53qwzpzz7ss6vn4gc1nc/127827t.jpg?rlkey=k9fp2pxosoa7wwc4ny7pkg6cc&amp;dl=0","Click to download Image")</f>
      </c>
      <c r="C489" s="0" t="inlineStr">
        <is>
          <t>Rene Infant Bodysuit</t>
        </is>
      </c>
      <c r="D489" s="0" t="inlineStr">
        <is>
          <t>'127827</t>
        </is>
      </c>
      <c r="E489" s="0" t="inlineStr">
        <is>
          <t>NDSU RENE I GN:127827B-3-6M</t>
        </is>
      </c>
      <c r="F489" s="0" t="inlineStr">
        <is>
          <t>'813127827012</t>
        </is>
      </c>
      <c r="G489" s="0" t="inlineStr">
        <is>
          <t>INFANT</t>
        </is>
      </c>
      <c r="H489" s="0" t="inlineStr">
        <is>
          <t>3-6M</t>
        </is>
      </c>
      <c r="I489" s="0">
        <v>34.99</v>
      </c>
      <c r="J489" s="0">
        <v>6</v>
      </c>
    </row>
    <row r="490" spans="1:10" customHeight="0">
      <c r="A490" s="0">
        <f>HYPERLINK("https://dl.dropboxusercontent.com/scl/fi/l53qwzpzz7ss6vn4gc1nc/127827t.jpg?rlkey=k9fp2pxosoa7wwc4ny7pkg6cc&amp;dl=0","Click to download Image")</f>
      </c>
      <c r="C490" s="0" t="inlineStr">
        <is>
          <t>Rene Infant Bodysuit</t>
        </is>
      </c>
      <c r="D490" s="0" t="inlineStr">
        <is>
          <t>'127827</t>
        </is>
      </c>
      <c r="E490" s="0" t="inlineStr">
        <is>
          <t>NDSU RENE I GN:127827C-6-9M</t>
        </is>
      </c>
      <c r="F490" s="0" t="inlineStr">
        <is>
          <t>'813127827029</t>
        </is>
      </c>
      <c r="G490" s="0" t="inlineStr">
        <is>
          <t>INFANT</t>
        </is>
      </c>
      <c r="H490" s="0" t="inlineStr">
        <is>
          <t>6-9M</t>
        </is>
      </c>
      <c r="I490" s="0">
        <v>34.99</v>
      </c>
      <c r="J490" s="0">
        <v>3</v>
      </c>
    </row>
    <row r="491" spans="1:10" customHeight="0">
      <c r="A491" s="0">
        <f>HYPERLINK("https://dl.dropboxusercontent.com/scl/fi/l53qwzpzz7ss6vn4gc1nc/127827t.jpg?rlkey=k9fp2pxosoa7wwc4ny7pkg6cc&amp;dl=0","Click to download Image")</f>
      </c>
      <c r="C491" s="0" t="inlineStr">
        <is>
          <t>Rene Infant Bodysuit</t>
        </is>
      </c>
      <c r="D491" s="0" t="inlineStr">
        <is>
          <t>'127827</t>
        </is>
      </c>
      <c r="E491" s="0" t="inlineStr">
        <is>
          <t>NDSU RENE I GN:127827F-12M</t>
        </is>
      </c>
      <c r="F491" s="0" t="inlineStr">
        <is>
          <t>'813127827036</t>
        </is>
      </c>
      <c r="G491" s="0" t="inlineStr">
        <is>
          <t>INFANT</t>
        </is>
      </c>
      <c r="H491" s="0" t="inlineStr">
        <is>
          <t>12M</t>
        </is>
      </c>
      <c r="I491" s="0">
        <v>34.99</v>
      </c>
      <c r="J491" s="0">
        <v>3</v>
      </c>
    </row>
    <row r="492" spans="1:10" customHeight="0">
      <c r="A492" s="0">
        <f>HYPERLINK("https://dl.dropboxusercontent.com/scl/fi/l53qwzpzz7ss6vn4gc1nc/127827t.jpg?rlkey=k9fp2pxosoa7wwc4ny7pkg6cc&amp;dl=0","Click to download Image")</f>
      </c>
      <c r="C492" s="0" t="inlineStr">
        <is>
          <t>Rene Infant Bodysuit</t>
        </is>
      </c>
      <c r="D492" s="0" t="inlineStr">
        <is>
          <t>'127827</t>
        </is>
      </c>
      <c r="E492" s="0" t="inlineStr">
        <is>
          <t>NDSU RENE I GN 12PK:127827Z-12PK</t>
        </is>
      </c>
      <c r="F492" s="0" t="inlineStr">
        <is>
          <t>'813127827999</t>
        </is>
      </c>
      <c r="G492" s="0" t="inlineStr">
        <is>
          <t>INFANT</t>
        </is>
      </c>
      <c r="H492" s="0" t="inlineStr">
        <is>
          <t>12 PACK</t>
        </is>
      </c>
      <c r="I492" s="0">
        <v>336</v>
      </c>
      <c r="J492" s="0">
        <v>1</v>
      </c>
    </row>
    <row r="493" spans="1:10" customHeight="0">
      <c r="A493" s="0">
        <f>HYPERLINK("https://dl.dropboxusercontent.com/scl/fi/e802y3kiboaarci96rq64/127843t.jpg?rlkey=cb9kka5n1eshgv2kfe2iz2dno&amp;dl=0","Click to download Image")</f>
      </c>
      <c r="C493" s="0" t="inlineStr">
        <is>
          <t>Fawn Infant Bodysuit</t>
        </is>
      </c>
      <c r="D493" s="0" t="inlineStr">
        <is>
          <t>'127843</t>
        </is>
      </c>
      <c r="E493" s="0" t="inlineStr">
        <is>
          <t>NDSU FAWN I RE:127843A-0-3M</t>
        </is>
      </c>
      <c r="F493" s="0" t="inlineStr">
        <is>
          <t>'813127843005</t>
        </is>
      </c>
      <c r="G493" s="0" t="inlineStr">
        <is>
          <t>INFANT</t>
        </is>
      </c>
      <c r="H493" s="0" t="inlineStr">
        <is>
          <t>0-3M</t>
        </is>
      </c>
      <c r="I493" s="0">
        <v>34.99</v>
      </c>
      <c r="J493" s="0">
        <v>6</v>
      </c>
    </row>
    <row r="494" spans="1:10" customHeight="0">
      <c r="A494" s="0">
        <f>HYPERLINK("https://dl.dropboxusercontent.com/scl/fi/e802y3kiboaarci96rq64/127843t.jpg?rlkey=cb9kka5n1eshgv2kfe2iz2dno&amp;dl=0","Click to download Image")</f>
      </c>
      <c r="C494" s="0" t="inlineStr">
        <is>
          <t>Fawn Infant Bodysuit</t>
        </is>
      </c>
      <c r="D494" s="0" t="inlineStr">
        <is>
          <t>'127843</t>
        </is>
      </c>
      <c r="E494" s="0" t="inlineStr">
        <is>
          <t>NDSU FAWN I RE:127843B-3-6M</t>
        </is>
      </c>
      <c r="F494" s="0" t="inlineStr">
        <is>
          <t>'813127843012</t>
        </is>
      </c>
      <c r="G494" s="0" t="inlineStr">
        <is>
          <t>INFANT</t>
        </is>
      </c>
      <c r="H494" s="0" t="inlineStr">
        <is>
          <t>3-6M</t>
        </is>
      </c>
      <c r="I494" s="0">
        <v>34.99</v>
      </c>
      <c r="J494" s="0">
        <v>4</v>
      </c>
    </row>
    <row r="495" spans="1:10" customHeight="0">
      <c r="A495" s="0">
        <f>HYPERLINK("https://dl.dropboxusercontent.com/scl/fi/e802y3kiboaarci96rq64/127843t.jpg?rlkey=cb9kka5n1eshgv2kfe2iz2dno&amp;dl=0","Click to download Image")</f>
      </c>
      <c r="C495" s="0" t="inlineStr">
        <is>
          <t>Fawn Infant Bodysuit</t>
        </is>
      </c>
      <c r="D495" s="0" t="inlineStr">
        <is>
          <t>'127843</t>
        </is>
      </c>
      <c r="E495" s="0" t="inlineStr">
        <is>
          <t>NDSU FAWN I RE:127843C-6-9M</t>
        </is>
      </c>
      <c r="F495" s="0" t="inlineStr">
        <is>
          <t>'813127843029</t>
        </is>
      </c>
      <c r="G495" s="0" t="inlineStr">
        <is>
          <t>INFANT</t>
        </is>
      </c>
      <c r="H495" s="0" t="inlineStr">
        <is>
          <t>6-9M</t>
        </is>
      </c>
      <c r="I495" s="0">
        <v>34.99</v>
      </c>
      <c r="J495" s="0">
        <v>7</v>
      </c>
    </row>
    <row r="496" spans="1:10" customHeight="0">
      <c r="A496" s="0">
        <f>HYPERLINK("https://dl.dropboxusercontent.com/scl/fi/e802y3kiboaarci96rq64/127843t.jpg?rlkey=cb9kka5n1eshgv2kfe2iz2dno&amp;dl=0","Click to download Image")</f>
      </c>
      <c r="C496" s="0" t="inlineStr">
        <is>
          <t>Fawn Infant Bodysuit</t>
        </is>
      </c>
      <c r="D496" s="0" t="inlineStr">
        <is>
          <t>'127843</t>
        </is>
      </c>
      <c r="E496" s="0" t="inlineStr">
        <is>
          <t>NDSU FAWN I RE:127843F-12M</t>
        </is>
      </c>
      <c r="F496" s="0" t="inlineStr">
        <is>
          <t>'813127843036</t>
        </is>
      </c>
      <c r="G496" s="0" t="inlineStr">
        <is>
          <t>INFANT</t>
        </is>
      </c>
      <c r="H496" s="0" t="inlineStr">
        <is>
          <t>12M</t>
        </is>
      </c>
      <c r="I496" s="0">
        <v>34.99</v>
      </c>
      <c r="J496" s="0">
        <v>6</v>
      </c>
    </row>
    <row r="497" spans="1:10" customHeight="0">
      <c r="A497" s="0">
        <f>HYPERLINK("https://dl.dropboxusercontent.com/scl/fi/e802y3kiboaarci96rq64/127843t.jpg?rlkey=cb9kka5n1eshgv2kfe2iz2dno&amp;dl=0","Click to download Image")</f>
      </c>
      <c r="C497" s="0" t="inlineStr">
        <is>
          <t>Fawn Infant Bodysuit</t>
        </is>
      </c>
      <c r="D497" s="0" t="inlineStr">
        <is>
          <t>'127843</t>
        </is>
      </c>
      <c r="E497" s="0" t="inlineStr">
        <is>
          <t>NDSU FAWN I RE 12PK:127843Z-12PK</t>
        </is>
      </c>
      <c r="F497" s="0" t="inlineStr">
        <is>
          <t>'813127843999</t>
        </is>
      </c>
      <c r="G497" s="0" t="inlineStr">
        <is>
          <t>INFANT</t>
        </is>
      </c>
      <c r="H497" s="0" t="inlineStr">
        <is>
          <t>12 PACK</t>
        </is>
      </c>
      <c r="I497" s="0">
        <v>336</v>
      </c>
      <c r="J497" s="0">
        <v>1</v>
      </c>
    </row>
    <row r="498" spans="1:10" customHeight="0">
      <c r="A498" s="0">
        <f>HYPERLINK("https://dl.dropboxusercontent.com/scl/fi/rljhbzzt1vqh3yqe6hxht/slate-152784-tn.jpg?rlkey=7qt41itfhuy199c08efmv6osp&amp;dl=0","Click to download Image")</f>
      </c>
      <c r="B498" s="0">
        <f>HYPERLINK("https://dl.dropboxusercontent.com/scl/fi/i3nkwsfu1isrnipf03pvk/mens-t-shirt-size-chartsslate-cason.jpg?rlkey=5a0id4xwjlf2vv23n9qokoeuh&amp;dl=0","Click to download SizeChart")</f>
      </c>
      <c r="C498" s="0" t="inlineStr">
        <is>
          <t>Slate Men's Short Sleeve Shirt</t>
        </is>
      </c>
      <c r="D498" s="0" t="inlineStr">
        <is>
          <t>'152784</t>
        </is>
      </c>
      <c r="E498" s="0" t="inlineStr">
        <is>
          <t>NDSU SLATE M KY:152784A-S</t>
        </is>
      </c>
      <c r="F498" s="0" t="inlineStr">
        <is>
          <t>'813152784045</t>
        </is>
      </c>
      <c r="G498" s="0" t="inlineStr">
        <is>
          <t>MENS</t>
        </is>
      </c>
      <c r="H498" s="0" t="inlineStr">
        <is>
          <t>S</t>
        </is>
      </c>
      <c r="I498" s="0">
        <v>29.99</v>
      </c>
      <c r="J498" s="0">
        <v>12</v>
      </c>
    </row>
    <row r="499" spans="1:10" customHeight="0">
      <c r="A499" s="0">
        <f>HYPERLINK("https://dl.dropboxusercontent.com/scl/fi/rljhbzzt1vqh3yqe6hxht/slate-152784-tn.jpg?rlkey=7qt41itfhuy199c08efmv6osp&amp;dl=0","Click to download Image")</f>
      </c>
      <c r="B499" s="0">
        <f>HYPERLINK("https://dl.dropboxusercontent.com/scl/fi/i3nkwsfu1isrnipf03pvk/mens-t-shirt-size-chartsslate-cason.jpg?rlkey=5a0id4xwjlf2vv23n9qokoeuh&amp;dl=0","Click to download SizeChart")</f>
      </c>
      <c r="C499" s="0" t="inlineStr">
        <is>
          <t>Slate Men's Short Sleeve Shirt</t>
        </is>
      </c>
      <c r="D499" s="0" t="inlineStr">
        <is>
          <t>'152784</t>
        </is>
      </c>
      <c r="E499" s="0" t="inlineStr">
        <is>
          <t>NDSU SLATE M KY:152784B-M</t>
        </is>
      </c>
      <c r="F499" s="0" t="inlineStr">
        <is>
          <t>'813152784052</t>
        </is>
      </c>
      <c r="G499" s="0" t="inlineStr">
        <is>
          <t>MENS</t>
        </is>
      </c>
      <c r="H499" s="0" t="inlineStr">
        <is>
          <t>M</t>
        </is>
      </c>
      <c r="I499" s="0">
        <v>29.99</v>
      </c>
      <c r="J499" s="0">
        <v>26</v>
      </c>
    </row>
    <row r="500" spans="1:10" customHeight="0">
      <c r="A500" s="0">
        <f>HYPERLINK("https://dl.dropboxusercontent.com/scl/fi/rljhbzzt1vqh3yqe6hxht/slate-152784-tn.jpg?rlkey=7qt41itfhuy199c08efmv6osp&amp;dl=0","Click to download Image")</f>
      </c>
      <c r="B500" s="0">
        <f>HYPERLINK("https://dl.dropboxusercontent.com/scl/fi/i3nkwsfu1isrnipf03pvk/mens-t-shirt-size-chartsslate-cason.jpg?rlkey=5a0id4xwjlf2vv23n9qokoeuh&amp;dl=0","Click to download SizeChart")</f>
      </c>
      <c r="C500" s="0" t="inlineStr">
        <is>
          <t>Slate Men's Short Sleeve Shirt</t>
        </is>
      </c>
      <c r="D500" s="0" t="inlineStr">
        <is>
          <t>'152784</t>
        </is>
      </c>
      <c r="E500" s="0" t="inlineStr">
        <is>
          <t>NDSU SLATE M KY:152784C-L</t>
        </is>
      </c>
      <c r="F500" s="0" t="inlineStr">
        <is>
          <t>'813152784069</t>
        </is>
      </c>
      <c r="G500" s="0" t="inlineStr">
        <is>
          <t>MENS</t>
        </is>
      </c>
      <c r="H500" s="0" t="inlineStr">
        <is>
          <t>L</t>
        </is>
      </c>
      <c r="I500" s="0">
        <v>29.99</v>
      </c>
      <c r="J500" s="0">
        <v>36</v>
      </c>
    </row>
    <row r="501" spans="1:10" customHeight="0">
      <c r="A501" s="0">
        <f>HYPERLINK("https://dl.dropboxusercontent.com/scl/fi/rljhbzzt1vqh3yqe6hxht/slate-152784-tn.jpg?rlkey=7qt41itfhuy199c08efmv6osp&amp;dl=0","Click to download Image")</f>
      </c>
      <c r="B501" s="0">
        <f>HYPERLINK("https://dl.dropboxusercontent.com/scl/fi/i3nkwsfu1isrnipf03pvk/mens-t-shirt-size-chartsslate-cason.jpg?rlkey=5a0id4xwjlf2vv23n9qokoeuh&amp;dl=0","Click to download SizeChart")</f>
      </c>
      <c r="C501" s="0" t="inlineStr">
        <is>
          <t>Slate Men's Short Sleeve Shirt</t>
        </is>
      </c>
      <c r="D501" s="0" t="inlineStr">
        <is>
          <t>'152784</t>
        </is>
      </c>
      <c r="E501" s="0" t="inlineStr">
        <is>
          <t>NDSU SLATE M KY:152784D-XL</t>
        </is>
      </c>
      <c r="F501" s="0" t="inlineStr">
        <is>
          <t>'813152784076</t>
        </is>
      </c>
      <c r="G501" s="0" t="inlineStr">
        <is>
          <t>MENS</t>
        </is>
      </c>
      <c r="H501" s="0" t="inlineStr">
        <is>
          <t>XL</t>
        </is>
      </c>
      <c r="I501" s="0">
        <v>29.99</v>
      </c>
      <c r="J501" s="0">
        <v>36</v>
      </c>
    </row>
    <row r="502" spans="1:10" customHeight="0">
      <c r="A502" s="0">
        <f>HYPERLINK("https://dl.dropboxusercontent.com/scl/fi/rljhbzzt1vqh3yqe6hxht/slate-152784-tn.jpg?rlkey=7qt41itfhuy199c08efmv6osp&amp;dl=0","Click to download Image")</f>
      </c>
      <c r="B502" s="0">
        <f>HYPERLINK("https://dl.dropboxusercontent.com/scl/fi/i3nkwsfu1isrnipf03pvk/mens-t-shirt-size-chartsslate-cason.jpg?rlkey=5a0id4xwjlf2vv23n9qokoeuh&amp;dl=0","Click to download SizeChart")</f>
      </c>
      <c r="C502" s="0" t="inlineStr">
        <is>
          <t>Slate Men's Short Sleeve Shirt</t>
        </is>
      </c>
      <c r="D502" s="0" t="inlineStr">
        <is>
          <t>'152784</t>
        </is>
      </c>
      <c r="E502" s="0" t="inlineStr">
        <is>
          <t>NDSU SLATE M KY:152784E-2XL</t>
        </is>
      </c>
      <c r="F502" s="0" t="inlineStr">
        <is>
          <t>'813152784083</t>
        </is>
      </c>
      <c r="G502" s="0" t="inlineStr">
        <is>
          <t>MENS</t>
        </is>
      </c>
      <c r="H502" s="0" t="inlineStr">
        <is>
          <t>2XL</t>
        </is>
      </c>
      <c r="I502" s="0">
        <v>29.99</v>
      </c>
      <c r="J502" s="0">
        <v>23</v>
      </c>
    </row>
    <row r="503" spans="1:10" customHeight="0">
      <c r="A503" s="0">
        <f>HYPERLINK("https://dl.dropboxusercontent.com/scl/fi/rljhbzzt1vqh3yqe6hxht/slate-152784-tn.jpg?rlkey=7qt41itfhuy199c08efmv6osp&amp;dl=0","Click to download Image")</f>
      </c>
      <c r="B503" s="0">
        <f>HYPERLINK("https://dl.dropboxusercontent.com/scl/fi/i3nkwsfu1isrnipf03pvk/mens-t-shirt-size-chartsslate-cason.jpg?rlkey=5a0id4xwjlf2vv23n9qokoeuh&amp;dl=0","Click to download SizeChart")</f>
      </c>
      <c r="C503" s="0" t="inlineStr">
        <is>
          <t>Slate Men's Short Sleeve Shirt</t>
        </is>
      </c>
      <c r="D503" s="0" t="inlineStr">
        <is>
          <t>'152784</t>
        </is>
      </c>
      <c r="E503" s="0" t="inlineStr">
        <is>
          <t>NDSU SLATE M KY:152784F-3XL</t>
        </is>
      </c>
      <c r="F503" s="0" t="inlineStr">
        <is>
          <t>'813152784090</t>
        </is>
      </c>
      <c r="G503" s="0" t="inlineStr">
        <is>
          <t>MENS</t>
        </is>
      </c>
      <c r="H503" s="0" t="inlineStr">
        <is>
          <t>3XL</t>
        </is>
      </c>
      <c r="I503" s="0">
        <v>29.99</v>
      </c>
      <c r="J503" s="0">
        <v>12</v>
      </c>
    </row>
    <row r="504" spans="1:10" customHeight="0">
      <c r="A504" s="0">
        <f>HYPERLINK("https://dl.dropboxusercontent.com/scl/fi/rljhbzzt1vqh3yqe6hxht/slate-152784-tn.jpg?rlkey=7qt41itfhuy199c08efmv6osp&amp;dl=0","Click to download Image")</f>
      </c>
      <c r="B504" s="0">
        <f>HYPERLINK("https://dl.dropboxusercontent.com/scl/fi/i3nkwsfu1isrnipf03pvk/mens-t-shirt-size-chartsslate-cason.jpg?rlkey=5a0id4xwjlf2vv23n9qokoeuh&amp;dl=0","Click to download SizeChart")</f>
      </c>
      <c r="C504" s="0" t="inlineStr">
        <is>
          <t>Slate Men's Short Sleeve Shirt</t>
        </is>
      </c>
      <c r="D504" s="0" t="inlineStr">
        <is>
          <t>'152784</t>
        </is>
      </c>
      <c r="E504" s="0" t="inlineStr">
        <is>
          <t>NDSU SLATE M KY:152784Z-12PK</t>
        </is>
      </c>
      <c r="F504" s="0" t="inlineStr">
        <is>
          <t>'813152784991</t>
        </is>
      </c>
      <c r="G504" s="0" t="inlineStr">
        <is>
          <t>MENS</t>
        </is>
      </c>
      <c r="H504" s="0" t="inlineStr">
        <is>
          <t>12 PACK</t>
        </is>
      </c>
      <c r="I504" s="0">
        <v>294</v>
      </c>
      <c r="J504" s="0">
        <v>0</v>
      </c>
    </row>
    <row r="505" spans="1:10" customHeight="0">
      <c r="A505" s="0">
        <f>HYPERLINK("https://dl.dropboxusercontent.com/scl/fi/2f1ayncli5ksm4hth0dky/slate-152785-tn.jpg?rlkey=i2zbdvcg1bpq9viw7m142gaxf&amp;dl=0","Click to download Image")</f>
      </c>
      <c r="C505" s="0" t="inlineStr">
        <is>
          <t>Slate Women's Short Sleeve Shirt</t>
        </is>
      </c>
      <c r="D505" s="0" t="inlineStr">
        <is>
          <t>'152785</t>
        </is>
      </c>
      <c r="E505" s="0" t="inlineStr">
        <is>
          <t>NDSU SLATE W KY:152785A-S</t>
        </is>
      </c>
      <c r="F505" s="0" t="inlineStr">
        <is>
          <t>'813152785042</t>
        </is>
      </c>
      <c r="G505" s="0" t="inlineStr">
        <is>
          <t>WOMENS</t>
        </is>
      </c>
      <c r="H505" s="0" t="inlineStr">
        <is>
          <t>S</t>
        </is>
      </c>
      <c r="I505" s="0">
        <v>29.99</v>
      </c>
      <c r="J505" s="0">
        <v>10</v>
      </c>
    </row>
    <row r="506" spans="1:10" customHeight="0">
      <c r="A506" s="0">
        <f>HYPERLINK("https://dl.dropboxusercontent.com/scl/fi/2f1ayncli5ksm4hth0dky/slate-152785-tn.jpg?rlkey=i2zbdvcg1bpq9viw7m142gaxf&amp;dl=0","Click to download Image")</f>
      </c>
      <c r="C506" s="0" t="inlineStr">
        <is>
          <t>Slate Women's Short Sleeve Shirt</t>
        </is>
      </c>
      <c r="D506" s="0" t="inlineStr">
        <is>
          <t>'152785</t>
        </is>
      </c>
      <c r="E506" s="0" t="inlineStr">
        <is>
          <t>NDSU SLATE W KY:152785B-M</t>
        </is>
      </c>
      <c r="F506" s="0" t="inlineStr">
        <is>
          <t>'813152785059</t>
        </is>
      </c>
      <c r="G506" s="0" t="inlineStr">
        <is>
          <t>WOMENS</t>
        </is>
      </c>
      <c r="H506" s="0" t="inlineStr">
        <is>
          <t>M</t>
        </is>
      </c>
      <c r="I506" s="0">
        <v>29.99</v>
      </c>
      <c r="J506" s="0">
        <v>20</v>
      </c>
    </row>
    <row r="507" spans="1:10" customHeight="0">
      <c r="A507" s="0">
        <f>HYPERLINK("https://dl.dropboxusercontent.com/scl/fi/2f1ayncli5ksm4hth0dky/slate-152785-tn.jpg?rlkey=i2zbdvcg1bpq9viw7m142gaxf&amp;dl=0","Click to download Image")</f>
      </c>
      <c r="C507" s="0" t="inlineStr">
        <is>
          <t>Slate Women's Short Sleeve Shirt</t>
        </is>
      </c>
      <c r="D507" s="0" t="inlineStr">
        <is>
          <t>'152785</t>
        </is>
      </c>
      <c r="E507" s="0" t="inlineStr">
        <is>
          <t>NDSU SLATE W KY:152785C-L</t>
        </is>
      </c>
      <c r="F507" s="0" t="inlineStr">
        <is>
          <t>'813152785066</t>
        </is>
      </c>
      <c r="G507" s="0" t="inlineStr">
        <is>
          <t>WOMENS</t>
        </is>
      </c>
      <c r="H507" s="0" t="inlineStr">
        <is>
          <t>L</t>
        </is>
      </c>
      <c r="I507" s="0">
        <v>29.99</v>
      </c>
      <c r="J507" s="0">
        <v>20</v>
      </c>
    </row>
    <row r="508" spans="1:10" customHeight="0">
      <c r="A508" s="0">
        <f>HYPERLINK("https://dl.dropboxusercontent.com/scl/fi/2f1ayncli5ksm4hth0dky/slate-152785-tn.jpg?rlkey=i2zbdvcg1bpq9viw7m142gaxf&amp;dl=0","Click to download Image")</f>
      </c>
      <c r="C508" s="0" t="inlineStr">
        <is>
          <t>Slate Women's Short Sleeve Shirt</t>
        </is>
      </c>
      <c r="D508" s="0" t="inlineStr">
        <is>
          <t>'152785</t>
        </is>
      </c>
      <c r="E508" s="0" t="inlineStr">
        <is>
          <t>NDSU SLATE W KY:152785D-XL</t>
        </is>
      </c>
      <c r="F508" s="0" t="inlineStr">
        <is>
          <t>'813152785073</t>
        </is>
      </c>
      <c r="G508" s="0" t="inlineStr">
        <is>
          <t>WOMENS</t>
        </is>
      </c>
      <c r="H508" s="0" t="inlineStr">
        <is>
          <t>XL</t>
        </is>
      </c>
      <c r="I508" s="0">
        <v>29.99</v>
      </c>
      <c r="J508" s="0">
        <v>10</v>
      </c>
    </row>
    <row r="509" spans="1:10" customHeight="0">
      <c r="A509" s="0">
        <f>HYPERLINK("https://dl.dropboxusercontent.com/scl/fi/2f1ayncli5ksm4hth0dky/slate-152785-tn.jpg?rlkey=i2zbdvcg1bpq9viw7m142gaxf&amp;dl=0","Click to download Image")</f>
      </c>
      <c r="C509" s="0" t="inlineStr">
        <is>
          <t>Slate Women's Short Sleeve Shirt</t>
        </is>
      </c>
      <c r="D509" s="0" t="inlineStr">
        <is>
          <t>'152785</t>
        </is>
      </c>
      <c r="E509" s="0" t="inlineStr">
        <is>
          <t>NDSU SLATE W KY:152785E-2XL</t>
        </is>
      </c>
      <c r="F509" s="0" t="inlineStr">
        <is>
          <t>'813152785080</t>
        </is>
      </c>
      <c r="G509" s="0" t="inlineStr">
        <is>
          <t>WOMENS</t>
        </is>
      </c>
      <c r="H509" s="0" t="inlineStr">
        <is>
          <t>2XL</t>
        </is>
      </c>
      <c r="I509" s="0">
        <v>29.99</v>
      </c>
      <c r="J509" s="0">
        <v>3</v>
      </c>
    </row>
    <row r="510" spans="1:10" customHeight="0">
      <c r="A510" s="0">
        <f>HYPERLINK("https://dl.dropboxusercontent.com/scl/fi/2f1ayncli5ksm4hth0dky/slate-152785-tn.jpg?rlkey=i2zbdvcg1bpq9viw7m142gaxf&amp;dl=0","Click to download Image")</f>
      </c>
      <c r="C510" s="0" t="inlineStr">
        <is>
          <t>Slate Women's Short Sleeve Shirt</t>
        </is>
      </c>
      <c r="D510" s="0" t="inlineStr">
        <is>
          <t>'152785</t>
        </is>
      </c>
      <c r="E510" s="0" t="inlineStr">
        <is>
          <t>NDSU SLATE W KY:152785F-3XL</t>
        </is>
      </c>
      <c r="F510" s="0" t="inlineStr">
        <is>
          <t>'813152785097</t>
        </is>
      </c>
      <c r="G510" s="0" t="inlineStr">
        <is>
          <t>WOMENS</t>
        </is>
      </c>
      <c r="H510" s="0" t="inlineStr">
        <is>
          <t>3XL</t>
        </is>
      </c>
      <c r="I510" s="0">
        <v>29.99</v>
      </c>
      <c r="J510" s="0">
        <v>2</v>
      </c>
    </row>
    <row r="511" spans="1:10" customHeight="0">
      <c r="A511" s="0">
        <f>HYPERLINK("https://dl.dropboxusercontent.com/scl/fi/2f1ayncli5ksm4hth0dky/slate-152785-tn.jpg?rlkey=i2zbdvcg1bpq9viw7m142gaxf&amp;dl=0","Click to download Image")</f>
      </c>
      <c r="C511" s="0" t="inlineStr">
        <is>
          <t>Slate Women's Short Sleeve Shirt</t>
        </is>
      </c>
      <c r="D511" s="0" t="inlineStr">
        <is>
          <t>'152785</t>
        </is>
      </c>
      <c r="E511" s="0" t="inlineStr">
        <is>
          <t>NDSU SLATE W KY:152785Z-12PK</t>
        </is>
      </c>
      <c r="F511" s="0" t="inlineStr">
        <is>
          <t>'813152785998</t>
        </is>
      </c>
      <c r="G511" s="0" t="inlineStr">
        <is>
          <t>WOMENS</t>
        </is>
      </c>
      <c r="H511" s="0" t="inlineStr">
        <is>
          <t>12 PACK</t>
        </is>
      </c>
      <c r="I511" s="0">
        <v>29.99</v>
      </c>
      <c r="J511" s="0">
        <v>5</v>
      </c>
    </row>
    <row r="512" spans="1:10" customHeight="0">
      <c r="A512" s="0">
        <f>HYPERLINK("https://dl.dropboxusercontent.com/scl/fi/3az49ci8k7ec0dx84rs8v/guardian-134318-tn.jpg?rlkey=0kdy49nf66iezyn8xry2e6koy&amp;dl=0","Click to download Image")</f>
      </c>
      <c r="B512" s="0">
        <f>HYPERLINK("https://dl.dropboxusercontent.com/scl/fi/un82gtyijvt8m7bgkltnf/graphic-update2022-mens.jpg?rlkey=0yi6fa8jbjetelxvua2elh234&amp;dl=0","Click to download SizeChart")</f>
      </c>
      <c r="C512" s="0" t="inlineStr">
        <is>
          <t>Guardian Mens Long Sleeve Shirt</t>
        </is>
      </c>
      <c r="D512" s="0" t="inlineStr">
        <is>
          <t>'134318</t>
        </is>
      </c>
      <c r="E512" s="0" t="inlineStr">
        <is>
          <t>NDSU GUARDI M GN:134318A-S</t>
        </is>
      </c>
      <c r="F512" s="0" t="inlineStr">
        <is>
          <t>'813134318046</t>
        </is>
      </c>
      <c r="G512" s="0" t="inlineStr">
        <is>
          <t>MENS</t>
        </is>
      </c>
      <c r="H512" s="0" t="inlineStr">
        <is>
          <t>S</t>
        </is>
      </c>
      <c r="I512" s="0">
        <v>34.99</v>
      </c>
      <c r="J512" s="0">
        <v>3</v>
      </c>
    </row>
    <row r="513" spans="1:10" customHeight="0">
      <c r="A513" s="0">
        <f>HYPERLINK("https://dl.dropboxusercontent.com/scl/fi/3az49ci8k7ec0dx84rs8v/guardian-134318-tn.jpg?rlkey=0kdy49nf66iezyn8xry2e6koy&amp;dl=0","Click to download Image")</f>
      </c>
      <c r="B513" s="0">
        <f>HYPERLINK("https://dl.dropboxusercontent.com/scl/fi/un82gtyijvt8m7bgkltnf/graphic-update2022-mens.jpg?rlkey=0yi6fa8jbjetelxvua2elh234&amp;dl=0","Click to download SizeChart")</f>
      </c>
      <c r="C513" s="0" t="inlineStr">
        <is>
          <t>Guardian Mens Long Sleeve Shirt</t>
        </is>
      </c>
      <c r="D513" s="0" t="inlineStr">
        <is>
          <t>'134318</t>
        </is>
      </c>
      <c r="E513" s="0" t="inlineStr">
        <is>
          <t>NDSU GUARDI M GN:134318B-M</t>
        </is>
      </c>
      <c r="F513" s="0" t="inlineStr">
        <is>
          <t>'813134318053</t>
        </is>
      </c>
      <c r="G513" s="0" t="inlineStr">
        <is>
          <t>MENS</t>
        </is>
      </c>
      <c r="H513" s="0" t="inlineStr">
        <is>
          <t>M</t>
        </is>
      </c>
      <c r="I513" s="0">
        <v>34.99</v>
      </c>
      <c r="J513" s="0">
        <v>6</v>
      </c>
    </row>
    <row r="514" spans="1:10" customHeight="0">
      <c r="A514" s="0">
        <f>HYPERLINK("https://dl.dropboxusercontent.com/scl/fi/3az49ci8k7ec0dx84rs8v/guardian-134318-tn.jpg?rlkey=0kdy49nf66iezyn8xry2e6koy&amp;dl=0","Click to download Image")</f>
      </c>
      <c r="B514" s="0">
        <f>HYPERLINK("https://dl.dropboxusercontent.com/scl/fi/un82gtyijvt8m7bgkltnf/graphic-update2022-mens.jpg?rlkey=0yi6fa8jbjetelxvua2elh234&amp;dl=0","Click to download SizeChart")</f>
      </c>
      <c r="C514" s="0" t="inlineStr">
        <is>
          <t>Guardian Mens Long Sleeve Shirt</t>
        </is>
      </c>
      <c r="D514" s="0" t="inlineStr">
        <is>
          <t>'134318</t>
        </is>
      </c>
      <c r="E514" s="0" t="inlineStr">
        <is>
          <t>NDSU GUARDI M GN:134318C-L</t>
        </is>
      </c>
      <c r="F514" s="0" t="inlineStr">
        <is>
          <t>'813134318060</t>
        </is>
      </c>
      <c r="G514" s="0" t="inlineStr">
        <is>
          <t>MENS</t>
        </is>
      </c>
      <c r="H514" s="0" t="inlineStr">
        <is>
          <t>L</t>
        </is>
      </c>
      <c r="I514" s="0">
        <v>34.99</v>
      </c>
      <c r="J514" s="0">
        <v>9</v>
      </c>
    </row>
    <row r="515" spans="1:10" customHeight="0">
      <c r="A515" s="0">
        <f>HYPERLINK("https://dl.dropboxusercontent.com/scl/fi/3az49ci8k7ec0dx84rs8v/guardian-134318-tn.jpg?rlkey=0kdy49nf66iezyn8xry2e6koy&amp;dl=0","Click to download Image")</f>
      </c>
      <c r="B515" s="0">
        <f>HYPERLINK("https://dl.dropboxusercontent.com/scl/fi/un82gtyijvt8m7bgkltnf/graphic-update2022-mens.jpg?rlkey=0yi6fa8jbjetelxvua2elh234&amp;dl=0","Click to download SizeChart")</f>
      </c>
      <c r="C515" s="0" t="inlineStr">
        <is>
          <t>Guardian Mens Long Sleeve Shirt</t>
        </is>
      </c>
      <c r="D515" s="0" t="inlineStr">
        <is>
          <t>'134318</t>
        </is>
      </c>
      <c r="E515" s="0" t="inlineStr">
        <is>
          <t>NDSU GUARDI M GN:134318D-XL</t>
        </is>
      </c>
      <c r="F515" s="0" t="inlineStr">
        <is>
          <t>'813134318077</t>
        </is>
      </c>
      <c r="G515" s="0" t="inlineStr">
        <is>
          <t>MENS</t>
        </is>
      </c>
      <c r="H515" s="0" t="inlineStr">
        <is>
          <t>XL</t>
        </is>
      </c>
      <c r="I515" s="0">
        <v>34.99</v>
      </c>
      <c r="J515" s="0">
        <v>8</v>
      </c>
    </row>
    <row r="516" spans="1:10" customHeight="0">
      <c r="A516" s="0">
        <f>HYPERLINK("https://dl.dropboxusercontent.com/scl/fi/3az49ci8k7ec0dx84rs8v/guardian-134318-tn.jpg?rlkey=0kdy49nf66iezyn8xry2e6koy&amp;dl=0","Click to download Image")</f>
      </c>
      <c r="B516" s="0">
        <f>HYPERLINK("https://dl.dropboxusercontent.com/scl/fi/un82gtyijvt8m7bgkltnf/graphic-update2022-mens.jpg?rlkey=0yi6fa8jbjetelxvua2elh234&amp;dl=0","Click to download SizeChart")</f>
      </c>
      <c r="C516" s="0" t="inlineStr">
        <is>
          <t>Guardian Mens Long Sleeve Shirt</t>
        </is>
      </c>
      <c r="D516" s="0" t="inlineStr">
        <is>
          <t>'134318</t>
        </is>
      </c>
      <c r="E516" s="0" t="inlineStr">
        <is>
          <t>NDSU GUARDI M GN:134318E-2XL</t>
        </is>
      </c>
      <c r="F516" s="0" t="inlineStr">
        <is>
          <t>'813134318084</t>
        </is>
      </c>
      <c r="G516" s="0" t="inlineStr">
        <is>
          <t>MENS</t>
        </is>
      </c>
      <c r="H516" s="0" t="inlineStr">
        <is>
          <t>2XL</t>
        </is>
      </c>
      <c r="I516" s="0">
        <v>34.99</v>
      </c>
      <c r="J516" s="0">
        <v>6</v>
      </c>
    </row>
    <row r="517" spans="1:10" customHeight="0">
      <c r="A517" s="0">
        <f>HYPERLINK("https://dl.dropboxusercontent.com/scl/fi/3az49ci8k7ec0dx84rs8v/guardian-134318-tn.jpg?rlkey=0kdy49nf66iezyn8xry2e6koy&amp;dl=0","Click to download Image")</f>
      </c>
      <c r="B517" s="0">
        <f>HYPERLINK("https://dl.dropboxusercontent.com/scl/fi/un82gtyijvt8m7bgkltnf/graphic-update2022-mens.jpg?rlkey=0yi6fa8jbjetelxvua2elh234&amp;dl=0","Click to download SizeChart")</f>
      </c>
      <c r="C517" s="0" t="inlineStr">
        <is>
          <t>Guardian Mens Long Sleeve Shirt</t>
        </is>
      </c>
      <c r="D517" s="0" t="inlineStr">
        <is>
          <t>'134318</t>
        </is>
      </c>
      <c r="E517" s="0" t="inlineStr">
        <is>
          <t>NDSU GUARDI M GN:134318F-3XL</t>
        </is>
      </c>
      <c r="F517" s="0" t="inlineStr">
        <is>
          <t>'813134318091</t>
        </is>
      </c>
      <c r="G517" s="0" t="inlineStr">
        <is>
          <t>MENS</t>
        </is>
      </c>
      <c r="H517" s="0" t="inlineStr">
        <is>
          <t>3XL</t>
        </is>
      </c>
      <c r="I517" s="0">
        <v>34.99</v>
      </c>
      <c r="J517" s="0">
        <v>3</v>
      </c>
    </row>
    <row r="518" spans="1:10" customHeight="0">
      <c r="A518" s="0">
        <f>HYPERLINK("https://dl.dropboxusercontent.com/scl/fi/3az49ci8k7ec0dx84rs8v/guardian-134318-tn.jpg?rlkey=0kdy49nf66iezyn8xry2e6koy&amp;dl=0","Click to download Image")</f>
      </c>
      <c r="B518" s="0">
        <f>HYPERLINK("https://dl.dropboxusercontent.com/scl/fi/un82gtyijvt8m7bgkltnf/graphic-update2022-mens.jpg?rlkey=0yi6fa8jbjetelxvua2elh234&amp;dl=0","Click to download SizeChart")</f>
      </c>
      <c r="C518" s="0" t="inlineStr">
        <is>
          <t>Guardian Mens Long Sleeve Shirt</t>
        </is>
      </c>
      <c r="D518" s="0" t="inlineStr">
        <is>
          <t>'134318</t>
        </is>
      </c>
      <c r="E518" s="0" t="inlineStr">
        <is>
          <t>NDSU GUARDI M GN 12PK:134318Z-12PK</t>
        </is>
      </c>
      <c r="F518" s="0" t="inlineStr">
        <is>
          <t>'813134318992</t>
        </is>
      </c>
      <c r="G518" s="0" t="inlineStr">
        <is>
          <t>MENS</t>
        </is>
      </c>
      <c r="H518" s="0" t="inlineStr">
        <is>
          <t>12 PACK</t>
        </is>
      </c>
      <c r="I518" s="0">
        <v>342</v>
      </c>
      <c r="J518" s="0">
        <v>2</v>
      </c>
    </row>
    <row r="519" spans="1:10" customHeight="0">
      <c r="A519" s="0">
        <f>HYPERLINK("https://dl.dropboxusercontent.com/scl/fi/5qr84fztdl87n0oq17w75/reagan-136648-tn.jpg?rlkey=fdfx6ph2rlso2m8dhiykuyg3r&amp;dl=0","Click to download Image")</f>
      </c>
      <c r="B519" s="0">
        <f>HYPERLINK("https://dl.dropboxusercontent.com/scl/fi/ucxf7yik90deviu54sa42/graphic-update2022-youth.jpg?rlkey=nongo88tprwh9u5maswyqpe4s&amp;dl=0","Click to download SizeChart")</f>
      </c>
      <c r="C519" s="0" t="inlineStr">
        <is>
          <t>Reagan Youth Hoodie</t>
        </is>
      </c>
      <c r="D519" s="0" t="inlineStr">
        <is>
          <t>'Y13664</t>
        </is>
      </c>
      <c r="E519" s="0" t="inlineStr">
        <is>
          <t>NDSU REAGAN Y KY:Y13664B-YS</t>
        </is>
      </c>
      <c r="F519" s="0" t="inlineStr">
        <is>
          <t>'813136648011</t>
        </is>
      </c>
      <c r="G519" s="0" t="inlineStr">
        <is>
          <t>YOUTH</t>
        </is>
      </c>
      <c r="H519" s="0" t="inlineStr">
        <is>
          <t>YS</t>
        </is>
      </c>
      <c r="I519" s="0">
        <v>54.99</v>
      </c>
      <c r="J519" s="0">
        <v>3</v>
      </c>
    </row>
    <row r="520" spans="1:10" customHeight="0">
      <c r="A520" s="0">
        <f>HYPERLINK("https://dl.dropboxusercontent.com/scl/fi/5qr84fztdl87n0oq17w75/reagan-136648-tn.jpg?rlkey=fdfx6ph2rlso2m8dhiykuyg3r&amp;dl=0","Click to download Image")</f>
      </c>
      <c r="B520" s="0">
        <f>HYPERLINK("https://dl.dropboxusercontent.com/scl/fi/ucxf7yik90deviu54sa42/graphic-update2022-youth.jpg?rlkey=nongo88tprwh9u5maswyqpe4s&amp;dl=0","Click to download SizeChart")</f>
      </c>
      <c r="C520" s="0" t="inlineStr">
        <is>
          <t>Reagan Youth Hoodie</t>
        </is>
      </c>
      <c r="D520" s="0" t="inlineStr">
        <is>
          <t>'Y13664</t>
        </is>
      </c>
      <c r="E520" s="0" t="inlineStr">
        <is>
          <t>NDSU REAGAN Y KY:Y13664C-YM</t>
        </is>
      </c>
      <c r="F520" s="0" t="inlineStr">
        <is>
          <t>'813136648028</t>
        </is>
      </c>
      <c r="G520" s="0" t="inlineStr">
        <is>
          <t>YOUTH</t>
        </is>
      </c>
      <c r="H520" s="0" t="inlineStr">
        <is>
          <t>YM</t>
        </is>
      </c>
      <c r="I520" s="0">
        <v>54.99</v>
      </c>
      <c r="J520" s="0">
        <v>3</v>
      </c>
    </row>
    <row r="521" spans="1:10" customHeight="0">
      <c r="A521" s="0">
        <f>HYPERLINK("https://dl.dropboxusercontent.com/scl/fi/5qr84fztdl87n0oq17w75/reagan-136648-tn.jpg?rlkey=fdfx6ph2rlso2m8dhiykuyg3r&amp;dl=0","Click to download Image")</f>
      </c>
      <c r="B521" s="0">
        <f>HYPERLINK("https://dl.dropboxusercontent.com/scl/fi/ucxf7yik90deviu54sa42/graphic-update2022-youth.jpg?rlkey=nongo88tprwh9u5maswyqpe4s&amp;dl=0","Click to download SizeChart")</f>
      </c>
      <c r="C521" s="0" t="inlineStr">
        <is>
          <t>Reagan Youth Hoodie</t>
        </is>
      </c>
      <c r="D521" s="0" t="inlineStr">
        <is>
          <t>'Y13664</t>
        </is>
      </c>
      <c r="E521" s="0" t="inlineStr">
        <is>
          <t>NDSU REAGAN Y KY:Y13664D-YL</t>
        </is>
      </c>
      <c r="F521" s="0" t="inlineStr">
        <is>
          <t>'813136648035</t>
        </is>
      </c>
      <c r="G521" s="0" t="inlineStr">
        <is>
          <t>YOUTH</t>
        </is>
      </c>
      <c r="H521" s="0" t="inlineStr">
        <is>
          <t>YL</t>
        </is>
      </c>
      <c r="I521" s="0">
        <v>54.99</v>
      </c>
      <c r="J521" s="0">
        <v>2</v>
      </c>
    </row>
    <row r="522" spans="1:10" customHeight="0">
      <c r="A522" s="0">
        <f>HYPERLINK("https://dl.dropboxusercontent.com/scl/fi/5qr84fztdl87n0oq17w75/reagan-136648-tn.jpg?rlkey=fdfx6ph2rlso2m8dhiykuyg3r&amp;dl=0","Click to download Image")</f>
      </c>
      <c r="B522" s="0">
        <f>HYPERLINK("https://dl.dropboxusercontent.com/scl/fi/ucxf7yik90deviu54sa42/graphic-update2022-youth.jpg?rlkey=nongo88tprwh9u5maswyqpe4s&amp;dl=0","Click to download SizeChart")</f>
      </c>
      <c r="C522" s="0" t="inlineStr">
        <is>
          <t>Reagan Youth Hoodie</t>
        </is>
      </c>
      <c r="D522" s="0" t="inlineStr">
        <is>
          <t>'Y13664</t>
        </is>
      </c>
      <c r="E522" s="0" t="inlineStr">
        <is>
          <t>NDSU REAGAN Y KY:Y13664E-YXL</t>
        </is>
      </c>
      <c r="F522" s="0" t="inlineStr">
        <is>
          <t>'813136648042</t>
        </is>
      </c>
      <c r="G522" s="0" t="inlineStr">
        <is>
          <t>YOUTH</t>
        </is>
      </c>
      <c r="H522" s="0" t="inlineStr">
        <is>
          <t>YXL</t>
        </is>
      </c>
      <c r="I522" s="0">
        <v>54.99</v>
      </c>
      <c r="J522" s="0">
        <v>2</v>
      </c>
    </row>
    <row r="523" spans="1:10" customHeight="0">
      <c r="A523" s="0">
        <f>HYPERLINK("https://dl.dropboxusercontent.com/scl/fi/5qr84fztdl87n0oq17w75/reagan-136648-tn.jpg?rlkey=fdfx6ph2rlso2m8dhiykuyg3r&amp;dl=0","Click to download Image")</f>
      </c>
      <c r="B523" s="0">
        <f>HYPERLINK("https://dl.dropboxusercontent.com/scl/fi/ucxf7yik90deviu54sa42/graphic-update2022-youth.jpg?rlkey=nongo88tprwh9u5maswyqpe4s&amp;dl=0","Click to download SizeChart")</f>
      </c>
      <c r="C523" s="0" t="inlineStr">
        <is>
          <t>Reagan Youth Hoodie</t>
        </is>
      </c>
      <c r="D523" s="0" t="inlineStr">
        <is>
          <t>'Y13664</t>
        </is>
      </c>
      <c r="E523" s="0" t="inlineStr">
        <is>
          <t>NDSU REAGAN Y KY 12PK:Y13664Z-12PK</t>
        </is>
      </c>
      <c r="F523" s="0" t="inlineStr">
        <is>
          <t>'813136648998</t>
        </is>
      </c>
      <c r="G523" s="0" t="inlineStr">
        <is>
          <t>YOUTH</t>
        </is>
      </c>
      <c r="H523" s="0" t="inlineStr">
        <is>
          <t>12 PACK</t>
        </is>
      </c>
      <c r="I523" s="0">
        <v>528</v>
      </c>
      <c r="J523" s="0">
        <v>0</v>
      </c>
    </row>
    <row r="524" spans="1:10" customHeight="0">
      <c r="A524" s="0">
        <f>HYPERLINK("https://dl.dropboxusercontent.com/scl/fi/gxasfiv4xgtjqz1t8ce7f/reagan-136648-tn.jpg?rlkey=q4em9h9s097qy2pofsh0esblj&amp;dl=0","Click to download Image")</f>
      </c>
      <c r="B524" s="0">
        <f>HYPERLINK("https://dl.dropboxusercontent.com/scl/fi/vais63a2r66sg4mvssrtc/graphic-update2022-toddler.jpg?rlkey=q4v8c2aq5uao14u0i8tcenwej&amp;dl=0","Click to download SizeChart")</f>
      </c>
      <c r="C524" s="0" t="inlineStr">
        <is>
          <t>Reagan Toddler Hoodie</t>
        </is>
      </c>
      <c r="D524" s="0" t="inlineStr">
        <is>
          <t>'T13664</t>
        </is>
      </c>
      <c r="E524" s="0" t="inlineStr">
        <is>
          <t>NDSU REAGAN T KY:T13664A-2T</t>
        </is>
      </c>
      <c r="F524" s="0" t="inlineStr">
        <is>
          <t>'813136648080</t>
        </is>
      </c>
      <c r="G524" s="0" t="inlineStr">
        <is>
          <t>TODDLER</t>
        </is>
      </c>
      <c r="H524" s="0" t="inlineStr">
        <is>
          <t>2T</t>
        </is>
      </c>
      <c r="I524" s="0">
        <v>54.99</v>
      </c>
      <c r="J524" s="0">
        <v>3</v>
      </c>
    </row>
    <row r="525" spans="1:10" customHeight="0">
      <c r="A525" s="0">
        <f>HYPERLINK("https://dl.dropboxusercontent.com/scl/fi/gxasfiv4xgtjqz1t8ce7f/reagan-136648-tn.jpg?rlkey=q4em9h9s097qy2pofsh0esblj&amp;dl=0","Click to download Image")</f>
      </c>
      <c r="B525" s="0">
        <f>HYPERLINK("https://dl.dropboxusercontent.com/scl/fi/vais63a2r66sg4mvssrtc/graphic-update2022-toddler.jpg?rlkey=q4v8c2aq5uao14u0i8tcenwej&amp;dl=0","Click to download SizeChart")</f>
      </c>
      <c r="C525" s="0" t="inlineStr">
        <is>
          <t>Reagan Toddler Hoodie</t>
        </is>
      </c>
      <c r="D525" s="0" t="inlineStr">
        <is>
          <t>'T13664</t>
        </is>
      </c>
      <c r="E525" s="0" t="inlineStr">
        <is>
          <t>NDSU REAGAN T KY:T13664B-3T</t>
        </is>
      </c>
      <c r="F525" s="0" t="inlineStr">
        <is>
          <t>'813136648097</t>
        </is>
      </c>
      <c r="G525" s="0" t="inlineStr">
        <is>
          <t>TODDLER</t>
        </is>
      </c>
      <c r="H525" s="0" t="inlineStr">
        <is>
          <t>3T</t>
        </is>
      </c>
      <c r="I525" s="0">
        <v>54.99</v>
      </c>
      <c r="J525" s="0">
        <v>3</v>
      </c>
    </row>
    <row r="526" spans="1:10" customHeight="0">
      <c r="A526" s="0">
        <f>HYPERLINK("https://dl.dropboxusercontent.com/scl/fi/gxasfiv4xgtjqz1t8ce7f/reagan-136648-tn.jpg?rlkey=q4em9h9s097qy2pofsh0esblj&amp;dl=0","Click to download Image")</f>
      </c>
      <c r="B526" s="0">
        <f>HYPERLINK("https://dl.dropboxusercontent.com/scl/fi/vais63a2r66sg4mvssrtc/graphic-update2022-toddler.jpg?rlkey=q4v8c2aq5uao14u0i8tcenwej&amp;dl=0","Click to download SizeChart")</f>
      </c>
      <c r="C526" s="0" t="inlineStr">
        <is>
          <t>Reagan Toddler Hoodie</t>
        </is>
      </c>
      <c r="D526" s="0" t="inlineStr">
        <is>
          <t>'T13664</t>
        </is>
      </c>
      <c r="E526" s="0" t="inlineStr">
        <is>
          <t>NDSU REAGAN T KY:T13664C-4T</t>
        </is>
      </c>
      <c r="F526" s="0" t="inlineStr">
        <is>
          <t>'813136648103</t>
        </is>
      </c>
      <c r="G526" s="0" t="inlineStr">
        <is>
          <t>TODDLER</t>
        </is>
      </c>
      <c r="H526" s="0" t="inlineStr">
        <is>
          <t>4T</t>
        </is>
      </c>
      <c r="I526" s="0">
        <v>54.99</v>
      </c>
      <c r="J526" s="0">
        <v>3</v>
      </c>
    </row>
    <row r="527" spans="1:10" customHeight="0">
      <c r="A527" s="0">
        <f>HYPERLINK("https://dl.dropboxusercontent.com/scl/fi/gxasfiv4xgtjqz1t8ce7f/reagan-136648-tn.jpg?rlkey=q4em9h9s097qy2pofsh0esblj&amp;dl=0","Click to download Image")</f>
      </c>
      <c r="B527" s="0">
        <f>HYPERLINK("https://dl.dropboxusercontent.com/scl/fi/vais63a2r66sg4mvssrtc/graphic-update2022-toddler.jpg?rlkey=q4v8c2aq5uao14u0i8tcenwej&amp;dl=0","Click to download SizeChart")</f>
      </c>
      <c r="C527" s="0" t="inlineStr">
        <is>
          <t>Reagan Toddler Hoodie</t>
        </is>
      </c>
      <c r="D527" s="0" t="inlineStr">
        <is>
          <t>'T13664</t>
        </is>
      </c>
      <c r="E527" s="0" t="inlineStr">
        <is>
          <t>NDSU REAGAN T KY:T13664D-5T</t>
        </is>
      </c>
      <c r="F527" s="0" t="inlineStr">
        <is>
          <t>'813136648110</t>
        </is>
      </c>
      <c r="G527" s="0" t="inlineStr">
        <is>
          <t>TODDLER</t>
        </is>
      </c>
      <c r="H527" s="0" t="inlineStr">
        <is>
          <t>5T</t>
        </is>
      </c>
      <c r="I527" s="0">
        <v>54.99</v>
      </c>
      <c r="J527" s="0">
        <v>3</v>
      </c>
    </row>
    <row r="528" spans="1:10" customHeight="0">
      <c r="A528" s="0">
        <f>HYPERLINK("https://dl.dropboxusercontent.com/scl/fi/gxasfiv4xgtjqz1t8ce7f/reagan-136648-tn.jpg?rlkey=q4em9h9s097qy2pofsh0esblj&amp;dl=0","Click to download Image")</f>
      </c>
      <c r="B528" s="0">
        <f>HYPERLINK("https://dl.dropboxusercontent.com/scl/fi/vais63a2r66sg4mvssrtc/graphic-update2022-toddler.jpg?rlkey=q4v8c2aq5uao14u0i8tcenwej&amp;dl=0","Click to download SizeChart")</f>
      </c>
      <c r="C528" s="0" t="inlineStr">
        <is>
          <t>Reagan Toddler Hoodie</t>
        </is>
      </c>
      <c r="D528" s="0" t="inlineStr">
        <is>
          <t>'T13664</t>
        </is>
      </c>
      <c r="E528" s="0" t="inlineStr">
        <is>
          <t>NDSU REAGAN T KY 12PK:T13664Z-12PK</t>
        </is>
      </c>
      <c r="F528" s="0" t="inlineStr">
        <is>
          <t>'813136648981</t>
        </is>
      </c>
      <c r="G528" s="0" t="inlineStr">
        <is>
          <t>TODDLER</t>
        </is>
      </c>
      <c r="H528" s="0" t="inlineStr">
        <is>
          <t>12 PACK</t>
        </is>
      </c>
      <c r="I528" s="0">
        <v>528</v>
      </c>
      <c r="J528" s="0">
        <v>1</v>
      </c>
    </row>
    <row r="529" spans="1:10" customHeight="0">
      <c r="A529" s="0">
        <f>HYPERLINK("https://dl.dropboxusercontent.com/scl/fi/i0g1fpeetfba6xpwpn0c6/court-134219-tn.jpg?rlkey=6ud2u5y83mzy9e7c4zku5afa8&amp;dl=0","Click to download Image")</f>
      </c>
      <c r="B529" s="0">
        <f>HYPERLINK("https://dl.dropboxusercontent.com/scl/fi/55hv8pu954yr5yw91v18j/graphic-update2022-youth.jpg?rlkey=nlnj28etw0hpqqn0snbq2lw9v&amp;dl=0","Click to download SizeChart")</f>
      </c>
      <c r="C529" s="0" t="inlineStr">
        <is>
          <t>Court Youth Pullover</t>
        </is>
      </c>
      <c r="D529" s="0" t="inlineStr">
        <is>
          <t>'Y13421</t>
        </is>
      </c>
      <c r="E529" s="0" t="inlineStr">
        <is>
          <t>NDSU COURT Y GN:Y13421B-YS</t>
        </is>
      </c>
      <c r="F529" s="0" t="inlineStr">
        <is>
          <t>'813134219015</t>
        </is>
      </c>
      <c r="G529" s="0" t="inlineStr">
        <is>
          <t>YOUTH</t>
        </is>
      </c>
      <c r="H529" s="0" t="inlineStr">
        <is>
          <t>YS</t>
        </is>
      </c>
      <c r="I529" s="0">
        <v>42.99</v>
      </c>
      <c r="J529" s="0">
        <v>10</v>
      </c>
    </row>
    <row r="530" spans="1:10" customHeight="0">
      <c r="A530" s="0">
        <f>HYPERLINK("https://dl.dropboxusercontent.com/scl/fi/i0g1fpeetfba6xpwpn0c6/court-134219-tn.jpg?rlkey=6ud2u5y83mzy9e7c4zku5afa8&amp;dl=0","Click to download Image")</f>
      </c>
      <c r="B530" s="0">
        <f>HYPERLINK("https://dl.dropboxusercontent.com/scl/fi/55hv8pu954yr5yw91v18j/graphic-update2022-youth.jpg?rlkey=nlnj28etw0hpqqn0snbq2lw9v&amp;dl=0","Click to download SizeChart")</f>
      </c>
      <c r="C530" s="0" t="inlineStr">
        <is>
          <t>Court Youth Pullover</t>
        </is>
      </c>
      <c r="D530" s="0" t="inlineStr">
        <is>
          <t>'Y13421</t>
        </is>
      </c>
      <c r="E530" s="0" t="inlineStr">
        <is>
          <t>NDSU COURT Y GN:Y13421C-YM</t>
        </is>
      </c>
      <c r="F530" s="0" t="inlineStr">
        <is>
          <t>'813134219022</t>
        </is>
      </c>
      <c r="G530" s="0" t="inlineStr">
        <is>
          <t>YOUTH</t>
        </is>
      </c>
      <c r="H530" s="0" t="inlineStr">
        <is>
          <t>YM</t>
        </is>
      </c>
      <c r="I530" s="0">
        <v>42.99</v>
      </c>
      <c r="J530" s="0">
        <v>9</v>
      </c>
    </row>
    <row r="531" spans="1:10" customHeight="0">
      <c r="A531" s="0">
        <f>HYPERLINK("https://dl.dropboxusercontent.com/scl/fi/i0g1fpeetfba6xpwpn0c6/court-134219-tn.jpg?rlkey=6ud2u5y83mzy9e7c4zku5afa8&amp;dl=0","Click to download Image")</f>
      </c>
      <c r="B531" s="0">
        <f>HYPERLINK("https://dl.dropboxusercontent.com/scl/fi/55hv8pu954yr5yw91v18j/graphic-update2022-youth.jpg?rlkey=nlnj28etw0hpqqn0snbq2lw9v&amp;dl=0","Click to download SizeChart")</f>
      </c>
      <c r="C531" s="0" t="inlineStr">
        <is>
          <t>Court Youth Pullover</t>
        </is>
      </c>
      <c r="D531" s="0" t="inlineStr">
        <is>
          <t>'Y13421</t>
        </is>
      </c>
      <c r="E531" s="0" t="inlineStr">
        <is>
          <t>NDSU COURT Y GN:Y13421D-YL</t>
        </is>
      </c>
      <c r="F531" s="0" t="inlineStr">
        <is>
          <t>'813134219039</t>
        </is>
      </c>
      <c r="G531" s="0" t="inlineStr">
        <is>
          <t>YOUTH</t>
        </is>
      </c>
      <c r="H531" s="0" t="inlineStr">
        <is>
          <t>YL</t>
        </is>
      </c>
      <c r="I531" s="0">
        <v>42.99</v>
      </c>
      <c r="J531" s="0">
        <v>9</v>
      </c>
    </row>
    <row r="532" spans="1:10" customHeight="0">
      <c r="A532" s="0">
        <f>HYPERLINK("https://dl.dropboxusercontent.com/scl/fi/i0g1fpeetfba6xpwpn0c6/court-134219-tn.jpg?rlkey=6ud2u5y83mzy9e7c4zku5afa8&amp;dl=0","Click to download Image")</f>
      </c>
      <c r="B532" s="0">
        <f>HYPERLINK("https://dl.dropboxusercontent.com/scl/fi/55hv8pu954yr5yw91v18j/graphic-update2022-youth.jpg?rlkey=nlnj28etw0hpqqn0snbq2lw9v&amp;dl=0","Click to download SizeChart")</f>
      </c>
      <c r="C532" s="0" t="inlineStr">
        <is>
          <t>Court Youth Pullover</t>
        </is>
      </c>
      <c r="D532" s="0" t="inlineStr">
        <is>
          <t>'Y13421</t>
        </is>
      </c>
      <c r="E532" s="0" t="inlineStr">
        <is>
          <t>NDSU COURT Y GN:Y13421E-YXL</t>
        </is>
      </c>
      <c r="F532" s="0" t="inlineStr">
        <is>
          <t>'813134219046</t>
        </is>
      </c>
      <c r="G532" s="0" t="inlineStr">
        <is>
          <t>YOUTH</t>
        </is>
      </c>
      <c r="H532" s="0" t="inlineStr">
        <is>
          <t>YXL</t>
        </is>
      </c>
      <c r="I532" s="0">
        <v>42.99</v>
      </c>
      <c r="J532" s="0">
        <v>9</v>
      </c>
    </row>
    <row r="533" spans="1:10" customHeight="0">
      <c r="A533" s="0">
        <f>HYPERLINK("https://dl.dropboxusercontent.com/scl/fi/i0g1fpeetfba6xpwpn0c6/court-134219-tn.jpg?rlkey=6ud2u5y83mzy9e7c4zku5afa8&amp;dl=0","Click to download Image")</f>
      </c>
      <c r="B533" s="0">
        <f>HYPERLINK("https://dl.dropboxusercontent.com/scl/fi/55hv8pu954yr5yw91v18j/graphic-update2022-youth.jpg?rlkey=nlnj28etw0hpqqn0snbq2lw9v&amp;dl=0","Click to download SizeChart")</f>
      </c>
      <c r="C533" s="0" t="inlineStr">
        <is>
          <t>Court Youth Pullover</t>
        </is>
      </c>
      <c r="D533" s="0" t="inlineStr">
        <is>
          <t>'Y13421</t>
        </is>
      </c>
      <c r="E533" s="0" t="inlineStr">
        <is>
          <t>NDSU COURT Y GN 12PK:Y13421Z-12PK</t>
        </is>
      </c>
      <c r="F533" s="0" t="inlineStr">
        <is>
          <t>'813134219992</t>
        </is>
      </c>
      <c r="G533" s="0" t="inlineStr">
        <is>
          <t>YOUTH</t>
        </is>
      </c>
      <c r="H533" s="0" t="inlineStr">
        <is>
          <t>12 PACK</t>
        </is>
      </c>
      <c r="I533" s="0">
        <v>412.7</v>
      </c>
      <c r="J533" s="0">
        <v>3</v>
      </c>
    </row>
    <row r="534" spans="1:10" customHeight="0">
      <c r="A534" s="0">
        <f>HYPERLINK("https://dl.dropboxusercontent.com/scl/fi/tbm3gavoongwkcnkumi79/thea-134642-t.jpg?rlkey=ebxgfnaat0ae8pkajn46a8t3l&amp;dl=0","Click to download Image")</f>
      </c>
      <c r="B534" s="0">
        <f>HYPERLINK("https://dl.dropboxusercontent.com/scl/fi/mdphp9pw1ilixr5z30j9j/womens-hoodie-and-sweatshirt-size-chartsthea-hz.jpg?rlkey=ybcudgqt6qo0rib5dif6gm2ez&amp;dl=0","Click to download SizeChart")</f>
      </c>
      <c r="C534" s="0" t="inlineStr">
        <is>
          <t>Thea Women's Lightweight Hoodie</t>
        </is>
      </c>
      <c r="D534" s="0" t="inlineStr">
        <is>
          <t>'134642</t>
        </is>
      </c>
      <c r="E534" s="0" t="inlineStr">
        <is>
          <t>NDSU THEA W KY:134642A-S</t>
        </is>
      </c>
      <c r="F534" s="0" t="inlineStr">
        <is>
          <t>'813134642042</t>
        </is>
      </c>
      <c r="G534" s="0" t="inlineStr">
        <is>
          <t>WOMENS</t>
        </is>
      </c>
      <c r="H534" s="0" t="inlineStr">
        <is>
          <t>S</t>
        </is>
      </c>
      <c r="I534" s="0">
        <v>52.99</v>
      </c>
      <c r="J534" s="0">
        <v>11</v>
      </c>
    </row>
    <row r="535" spans="1:10" customHeight="0">
      <c r="A535" s="0">
        <f>HYPERLINK("https://dl.dropboxusercontent.com/scl/fi/tbm3gavoongwkcnkumi79/thea-134642-t.jpg?rlkey=ebxgfnaat0ae8pkajn46a8t3l&amp;dl=0","Click to download Image")</f>
      </c>
      <c r="B535" s="0">
        <f>HYPERLINK("https://dl.dropboxusercontent.com/scl/fi/mdphp9pw1ilixr5z30j9j/womens-hoodie-and-sweatshirt-size-chartsthea-hz.jpg?rlkey=ybcudgqt6qo0rib5dif6gm2ez&amp;dl=0","Click to download SizeChart")</f>
      </c>
      <c r="C535" s="0" t="inlineStr">
        <is>
          <t>Thea Women's Lightweight Hoodie</t>
        </is>
      </c>
      <c r="D535" s="0" t="inlineStr">
        <is>
          <t>'134642</t>
        </is>
      </c>
      <c r="E535" s="0" t="inlineStr">
        <is>
          <t>NDSU THEA W KY:134642B-M</t>
        </is>
      </c>
      <c r="F535" s="0" t="inlineStr">
        <is>
          <t>'813134642059</t>
        </is>
      </c>
      <c r="G535" s="0" t="inlineStr">
        <is>
          <t>WOMENS</t>
        </is>
      </c>
      <c r="H535" s="0" t="inlineStr">
        <is>
          <t>M</t>
        </is>
      </c>
      <c r="I535" s="0">
        <v>52.99</v>
      </c>
      <c r="J535" s="0">
        <v>20</v>
      </c>
    </row>
    <row r="536" spans="1:10" customHeight="0">
      <c r="A536" s="0">
        <f>HYPERLINK("https://dl.dropboxusercontent.com/scl/fi/tbm3gavoongwkcnkumi79/thea-134642-t.jpg?rlkey=ebxgfnaat0ae8pkajn46a8t3l&amp;dl=0","Click to download Image")</f>
      </c>
      <c r="B536" s="0">
        <f>HYPERLINK("https://dl.dropboxusercontent.com/scl/fi/mdphp9pw1ilixr5z30j9j/womens-hoodie-and-sweatshirt-size-chartsthea-hz.jpg?rlkey=ybcudgqt6qo0rib5dif6gm2ez&amp;dl=0","Click to download SizeChart")</f>
      </c>
      <c r="C536" s="0" t="inlineStr">
        <is>
          <t>Thea Women's Lightweight Hoodie</t>
        </is>
      </c>
      <c r="D536" s="0" t="inlineStr">
        <is>
          <t>'134642</t>
        </is>
      </c>
      <c r="E536" s="0" t="inlineStr">
        <is>
          <t>NDSU THEA W KY:134642C-L</t>
        </is>
      </c>
      <c r="F536" s="0" t="inlineStr">
        <is>
          <t>'813134642066</t>
        </is>
      </c>
      <c r="G536" s="0" t="inlineStr">
        <is>
          <t>WOMENS</t>
        </is>
      </c>
      <c r="H536" s="0" t="inlineStr">
        <is>
          <t>L</t>
        </is>
      </c>
      <c r="I536" s="0">
        <v>52.99</v>
      </c>
      <c r="J536" s="0">
        <v>19</v>
      </c>
    </row>
    <row r="537" spans="1:10" customHeight="0">
      <c r="A537" s="0">
        <f>HYPERLINK("https://dl.dropboxusercontent.com/scl/fi/tbm3gavoongwkcnkumi79/thea-134642-t.jpg?rlkey=ebxgfnaat0ae8pkajn46a8t3l&amp;dl=0","Click to download Image")</f>
      </c>
      <c r="B537" s="0">
        <f>HYPERLINK("https://dl.dropboxusercontent.com/scl/fi/mdphp9pw1ilixr5z30j9j/womens-hoodie-and-sweatshirt-size-chartsthea-hz.jpg?rlkey=ybcudgqt6qo0rib5dif6gm2ez&amp;dl=0","Click to download SizeChart")</f>
      </c>
      <c r="C537" s="0" t="inlineStr">
        <is>
          <t>Thea Women's Lightweight Hoodie</t>
        </is>
      </c>
      <c r="D537" s="0" t="inlineStr">
        <is>
          <t>'134642</t>
        </is>
      </c>
      <c r="E537" s="0" t="inlineStr">
        <is>
          <t>NDSU THEA W KY:134642D-XL</t>
        </is>
      </c>
      <c r="F537" s="0" t="inlineStr">
        <is>
          <t>'813134642073</t>
        </is>
      </c>
      <c r="G537" s="0" t="inlineStr">
        <is>
          <t>WOMENS</t>
        </is>
      </c>
      <c r="H537" s="0" t="inlineStr">
        <is>
          <t>XL</t>
        </is>
      </c>
      <c r="I537" s="0">
        <v>52.99</v>
      </c>
      <c r="J537" s="0">
        <v>10</v>
      </c>
    </row>
    <row r="538" spans="1:10" customHeight="0">
      <c r="A538" s="0">
        <f>HYPERLINK("https://dl.dropboxusercontent.com/scl/fi/tbm3gavoongwkcnkumi79/thea-134642-t.jpg?rlkey=ebxgfnaat0ae8pkajn46a8t3l&amp;dl=0","Click to download Image")</f>
      </c>
      <c r="B538" s="0">
        <f>HYPERLINK("https://dl.dropboxusercontent.com/scl/fi/mdphp9pw1ilixr5z30j9j/womens-hoodie-and-sweatshirt-size-chartsthea-hz.jpg?rlkey=ybcudgqt6qo0rib5dif6gm2ez&amp;dl=0","Click to download SizeChart")</f>
      </c>
      <c r="C538" s="0" t="inlineStr">
        <is>
          <t>Thea Women's Lightweight Hoodie</t>
        </is>
      </c>
      <c r="D538" s="0" t="inlineStr">
        <is>
          <t>'134642</t>
        </is>
      </c>
      <c r="E538" s="0" t="inlineStr">
        <is>
          <t>NDSU THEA W KY:134642E-2XL</t>
        </is>
      </c>
      <c r="F538" s="0" t="inlineStr">
        <is>
          <t>'813134642080</t>
        </is>
      </c>
      <c r="G538" s="0" t="inlineStr">
        <is>
          <t>WOMENS</t>
        </is>
      </c>
      <c r="H538" s="0" t="inlineStr">
        <is>
          <t>2XL</t>
        </is>
      </c>
      <c r="I538" s="0">
        <v>52.99</v>
      </c>
      <c r="J538" s="0">
        <v>0</v>
      </c>
    </row>
    <row r="539" spans="1:10" customHeight="0">
      <c r="A539" s="0">
        <f>HYPERLINK("https://dl.dropboxusercontent.com/scl/fi/tbm3gavoongwkcnkumi79/thea-134642-t.jpg?rlkey=ebxgfnaat0ae8pkajn46a8t3l&amp;dl=0","Click to download Image")</f>
      </c>
      <c r="B539" s="0">
        <f>HYPERLINK("https://dl.dropboxusercontent.com/scl/fi/mdphp9pw1ilixr5z30j9j/womens-hoodie-and-sweatshirt-size-chartsthea-hz.jpg?rlkey=ybcudgqt6qo0rib5dif6gm2ez&amp;dl=0","Click to download SizeChart")</f>
      </c>
      <c r="C539" s="0" t="inlineStr">
        <is>
          <t>Thea Women's Lightweight Hoodie</t>
        </is>
      </c>
      <c r="D539" s="0" t="inlineStr">
        <is>
          <t>'134642</t>
        </is>
      </c>
      <c r="E539" s="0" t="inlineStr">
        <is>
          <t>NDSU THEA W KY:134642F-3XL</t>
        </is>
      </c>
      <c r="F539" s="0" t="inlineStr">
        <is>
          <t>'813134642097</t>
        </is>
      </c>
      <c r="G539" s="0" t="inlineStr">
        <is>
          <t>WOMENS</t>
        </is>
      </c>
      <c r="H539" s="0" t="inlineStr">
        <is>
          <t>3XL</t>
        </is>
      </c>
      <c r="I539" s="0">
        <v>52.99</v>
      </c>
      <c r="J539" s="0">
        <v>0</v>
      </c>
    </row>
    <row r="540" spans="1:10" customHeight="0">
      <c r="A540" s="0">
        <f>HYPERLINK("https://dl.dropboxusercontent.com/scl/fi/tbm3gavoongwkcnkumi79/thea-134642-t.jpg?rlkey=ebxgfnaat0ae8pkajn46a8t3l&amp;dl=0","Click to download Image")</f>
      </c>
      <c r="B540" s="0">
        <f>HYPERLINK("https://dl.dropboxusercontent.com/scl/fi/mdphp9pw1ilixr5z30j9j/womens-hoodie-and-sweatshirt-size-chartsthea-hz.jpg?rlkey=ybcudgqt6qo0rib5dif6gm2ez&amp;dl=0","Click to download SizeChart")</f>
      </c>
      <c r="C540" s="0" t="inlineStr">
        <is>
          <t>Thea Women's Lightweight Hoodie</t>
        </is>
      </c>
      <c r="D540" s="0" t="inlineStr">
        <is>
          <t>'134642</t>
        </is>
      </c>
      <c r="E540" s="0" t="inlineStr">
        <is>
          <t>NDSU THEA W KY 12PK:134642Z-12PK</t>
        </is>
      </c>
      <c r="F540" s="0" t="inlineStr">
        <is>
          <t>'813134642998</t>
        </is>
      </c>
      <c r="G540" s="0" t="inlineStr">
        <is>
          <t>WOMENS</t>
        </is>
      </c>
      <c r="H540" s="0" t="inlineStr">
        <is>
          <t>12 PACK</t>
        </is>
      </c>
      <c r="I540" s="0">
        <v>508.7</v>
      </c>
      <c r="J540" s="0">
        <v>4</v>
      </c>
    </row>
    <row r="541" spans="1:10" customHeight="0">
      <c r="A541" s="0">
        <f>HYPERLINK("https://dl.dropboxusercontent.com/scl/fi/agg43q9buy99lpkp7a34p/vickie-134774-t.jpg?rlkey=wwukh7q01f4nowj203ueii1it&amp;dl=0","Click to download Image")</f>
      </c>
      <c r="B541" s="0">
        <f>HYPERLINK("https://dl.dropboxusercontent.com/scl/fi/ney23ohxxshp235zy2b3d/womens-pullover-size-chartsvickie.jpg?rlkey=4jue0sd56xyn2yrtr5xr0z80m&amp;dl=0","Click to download SizeChart")</f>
      </c>
      <c r="C541" s="0" t="inlineStr">
        <is>
          <t>Vickie Women's Pullover</t>
        </is>
      </c>
      <c r="D541" s="0" t="inlineStr">
        <is>
          <t>'134774</t>
        </is>
      </c>
      <c r="E541" s="0" t="inlineStr">
        <is>
          <t>NDSU VICKIE W DG:134774A-S</t>
        </is>
      </c>
      <c r="F541" s="0" t="inlineStr">
        <is>
          <t>'813134774040</t>
        </is>
      </c>
      <c r="G541" s="0" t="inlineStr">
        <is>
          <t>WOMENS</t>
        </is>
      </c>
      <c r="H541" s="0" t="inlineStr">
        <is>
          <t>S</t>
        </is>
      </c>
      <c r="I541" s="0">
        <v>59.99</v>
      </c>
      <c r="J541" s="0">
        <v>3</v>
      </c>
    </row>
    <row r="542" spans="1:10" customHeight="0">
      <c r="A542" s="0">
        <f>HYPERLINK("https://dl.dropboxusercontent.com/scl/fi/agg43q9buy99lpkp7a34p/vickie-134774-t.jpg?rlkey=wwukh7q01f4nowj203ueii1it&amp;dl=0","Click to download Image")</f>
      </c>
      <c r="B542" s="0">
        <f>HYPERLINK("https://dl.dropboxusercontent.com/scl/fi/ney23ohxxshp235zy2b3d/womens-pullover-size-chartsvickie.jpg?rlkey=4jue0sd56xyn2yrtr5xr0z80m&amp;dl=0","Click to download SizeChart")</f>
      </c>
      <c r="C542" s="0" t="inlineStr">
        <is>
          <t>Vickie Women's Pullover</t>
        </is>
      </c>
      <c r="D542" s="0" t="inlineStr">
        <is>
          <t>'134774</t>
        </is>
      </c>
      <c r="E542" s="0" t="inlineStr">
        <is>
          <t>NDSU VICKIE W DG:134774B-M</t>
        </is>
      </c>
      <c r="F542" s="0" t="inlineStr">
        <is>
          <t>'813134774057</t>
        </is>
      </c>
      <c r="G542" s="0" t="inlineStr">
        <is>
          <t>WOMENS</t>
        </is>
      </c>
      <c r="H542" s="0" t="inlineStr">
        <is>
          <t>M</t>
        </is>
      </c>
      <c r="I542" s="0">
        <v>59.99</v>
      </c>
      <c r="J542" s="0">
        <v>7</v>
      </c>
    </row>
    <row r="543" spans="1:10" customHeight="0">
      <c r="A543" s="0">
        <f>HYPERLINK("https://dl.dropboxusercontent.com/scl/fi/agg43q9buy99lpkp7a34p/vickie-134774-t.jpg?rlkey=wwukh7q01f4nowj203ueii1it&amp;dl=0","Click to download Image")</f>
      </c>
      <c r="B543" s="0">
        <f>HYPERLINK("https://dl.dropboxusercontent.com/scl/fi/ney23ohxxshp235zy2b3d/womens-pullover-size-chartsvickie.jpg?rlkey=4jue0sd56xyn2yrtr5xr0z80m&amp;dl=0","Click to download SizeChart")</f>
      </c>
      <c r="C543" s="0" t="inlineStr">
        <is>
          <t>Vickie Women's Pullover</t>
        </is>
      </c>
      <c r="D543" s="0" t="inlineStr">
        <is>
          <t>'134774</t>
        </is>
      </c>
      <c r="E543" s="0" t="inlineStr">
        <is>
          <t>NDSU VICKIE W DG:134774C-L</t>
        </is>
      </c>
      <c r="F543" s="0" t="inlineStr">
        <is>
          <t>'813134774064</t>
        </is>
      </c>
      <c r="G543" s="0" t="inlineStr">
        <is>
          <t>WOMENS</t>
        </is>
      </c>
      <c r="H543" s="0" t="inlineStr">
        <is>
          <t>L</t>
        </is>
      </c>
      <c r="I543" s="0">
        <v>59.99</v>
      </c>
      <c r="J543" s="0">
        <v>5</v>
      </c>
    </row>
    <row r="544" spans="1:10" customHeight="0">
      <c r="A544" s="0">
        <f>HYPERLINK("https://dl.dropboxusercontent.com/scl/fi/agg43q9buy99lpkp7a34p/vickie-134774-t.jpg?rlkey=wwukh7q01f4nowj203ueii1it&amp;dl=0","Click to download Image")</f>
      </c>
      <c r="B544" s="0">
        <f>HYPERLINK("https://dl.dropboxusercontent.com/scl/fi/ney23ohxxshp235zy2b3d/womens-pullover-size-chartsvickie.jpg?rlkey=4jue0sd56xyn2yrtr5xr0z80m&amp;dl=0","Click to download SizeChart")</f>
      </c>
      <c r="C544" s="0" t="inlineStr">
        <is>
          <t>Vickie Women's Pullover</t>
        </is>
      </c>
      <c r="D544" s="0" t="inlineStr">
        <is>
          <t>'134774</t>
        </is>
      </c>
      <c r="E544" s="0" t="inlineStr">
        <is>
          <t>NDSU VICKIE W DG:134774D-XL</t>
        </is>
      </c>
      <c r="F544" s="0" t="inlineStr">
        <is>
          <t>'813134774071</t>
        </is>
      </c>
      <c r="G544" s="0" t="inlineStr">
        <is>
          <t>WOMENS</t>
        </is>
      </c>
      <c r="H544" s="0" t="inlineStr">
        <is>
          <t>XL</t>
        </is>
      </c>
      <c r="I544" s="0">
        <v>59.99</v>
      </c>
      <c r="J544" s="0">
        <v>3</v>
      </c>
    </row>
    <row r="545" spans="1:10" customHeight="0">
      <c r="A545" s="0">
        <f>HYPERLINK("https://dl.dropboxusercontent.com/scl/fi/agg43q9buy99lpkp7a34p/vickie-134774-t.jpg?rlkey=wwukh7q01f4nowj203ueii1it&amp;dl=0","Click to download Image")</f>
      </c>
      <c r="B545" s="0">
        <f>HYPERLINK("https://dl.dropboxusercontent.com/scl/fi/ney23ohxxshp235zy2b3d/womens-pullover-size-chartsvickie.jpg?rlkey=4jue0sd56xyn2yrtr5xr0z80m&amp;dl=0","Click to download SizeChart")</f>
      </c>
      <c r="C545" s="0" t="inlineStr">
        <is>
          <t>Vickie Women's Pullover</t>
        </is>
      </c>
      <c r="D545" s="0" t="inlineStr">
        <is>
          <t>'134774</t>
        </is>
      </c>
      <c r="E545" s="0" t="inlineStr">
        <is>
          <t>NDSU VICKIE W DG:134774E-2XL</t>
        </is>
      </c>
      <c r="F545" s="0" t="inlineStr">
        <is>
          <t>'813134774088</t>
        </is>
      </c>
      <c r="G545" s="0" t="inlineStr">
        <is>
          <t>WOMENS</t>
        </is>
      </c>
      <c r="H545" s="0" t="inlineStr">
        <is>
          <t>2XL</t>
        </is>
      </c>
      <c r="I545" s="0">
        <v>59.99</v>
      </c>
      <c r="J545" s="0">
        <v>0</v>
      </c>
    </row>
    <row r="546" spans="1:10" customHeight="0">
      <c r="A546" s="0">
        <f>HYPERLINK("https://dl.dropboxusercontent.com/scl/fi/agg43q9buy99lpkp7a34p/vickie-134774-t.jpg?rlkey=wwukh7q01f4nowj203ueii1it&amp;dl=0","Click to download Image")</f>
      </c>
      <c r="B546" s="0">
        <f>HYPERLINK("https://dl.dropboxusercontent.com/scl/fi/ney23ohxxshp235zy2b3d/womens-pullover-size-chartsvickie.jpg?rlkey=4jue0sd56xyn2yrtr5xr0z80m&amp;dl=0","Click to download SizeChart")</f>
      </c>
      <c r="C546" s="0" t="inlineStr">
        <is>
          <t>Vickie Women's Pullover</t>
        </is>
      </c>
      <c r="D546" s="0" t="inlineStr">
        <is>
          <t>'134774</t>
        </is>
      </c>
      <c r="E546" s="0" t="inlineStr">
        <is>
          <t>NDSU VICKIE W DG:134774F-3XL</t>
        </is>
      </c>
      <c r="F546" s="0" t="inlineStr">
        <is>
          <t>'813134774095</t>
        </is>
      </c>
      <c r="G546" s="0" t="inlineStr">
        <is>
          <t>WOMENS</t>
        </is>
      </c>
      <c r="H546" s="0" t="inlineStr">
        <is>
          <t>3XL</t>
        </is>
      </c>
      <c r="I546" s="0">
        <v>59.99</v>
      </c>
      <c r="J546" s="0">
        <v>0</v>
      </c>
    </row>
    <row r="547" spans="1:10" customHeight="0">
      <c r="A547" s="0">
        <f>HYPERLINK("https://dl.dropboxusercontent.com/scl/fi/agg43q9buy99lpkp7a34p/vickie-134774-t.jpg?rlkey=wwukh7q01f4nowj203ueii1it&amp;dl=0","Click to download Image")</f>
      </c>
      <c r="B547" s="0">
        <f>HYPERLINK("https://dl.dropboxusercontent.com/scl/fi/ney23ohxxshp235zy2b3d/womens-pullover-size-chartsvickie.jpg?rlkey=4jue0sd56xyn2yrtr5xr0z80m&amp;dl=0","Click to download SizeChart")</f>
      </c>
      <c r="C547" s="0" t="inlineStr">
        <is>
          <t>Vickie Women's Pullover</t>
        </is>
      </c>
      <c r="D547" s="0" t="inlineStr">
        <is>
          <t>'134774</t>
        </is>
      </c>
      <c r="E547" s="0" t="inlineStr">
        <is>
          <t>NDSU VICKIE W DG 12PK:134774Z-12PK</t>
        </is>
      </c>
      <c r="F547" s="0" t="inlineStr">
        <is>
          <t>'813134774996</t>
        </is>
      </c>
      <c r="G547" s="0" t="inlineStr">
        <is>
          <t>WOMENS</t>
        </is>
      </c>
      <c r="H547" s="0" t="inlineStr">
        <is>
          <t>12 PACK</t>
        </is>
      </c>
      <c r="I547" s="0">
        <v>576</v>
      </c>
      <c r="J547" s="0">
        <v>1</v>
      </c>
    </row>
    <row r="548" spans="1:10" customHeight="0">
      <c r="A548" s="0">
        <f>HYPERLINK("https://dl.dropboxusercontent.com/scl/fi/198fe6xakixamacis66g1/editdsc7612.jpg?rlkey=4djkak0rnn1uzjxstr83vayh3&amp;dl=0","Click to download Image")</f>
      </c>
      <c r="B548" s="0">
        <f>HYPERLINK("https://dl.dropboxusercontent.com/scl/fi/l906u8mxazgr9gq4ce4pl/womens-t-shirt-size-chartszada.jpg?rlkey=elpucuondytw165dayavtunta&amp;dl=0","Click to download SizeChart")</f>
      </c>
      <c r="C548" s="0" t="inlineStr">
        <is>
          <t>Zada Women's Long Sleeve Shirt</t>
        </is>
      </c>
      <c r="D548" s="0" t="inlineStr">
        <is>
          <t>'133234</t>
        </is>
      </c>
      <c r="E548" s="0" t="inlineStr">
        <is>
          <t>NDSU ZADA W BK:133234A-S</t>
        </is>
      </c>
      <c r="F548" s="0" t="inlineStr">
        <is>
          <t>'813133234040</t>
        </is>
      </c>
      <c r="G548" s="0" t="inlineStr">
        <is>
          <t>WOMENS</t>
        </is>
      </c>
      <c r="H548" s="0" t="inlineStr">
        <is>
          <t>S</t>
        </is>
      </c>
      <c r="I548" s="0">
        <v>39.99</v>
      </c>
      <c r="J548" s="0">
        <v>6</v>
      </c>
    </row>
    <row r="549" spans="1:10" customHeight="0">
      <c r="A549" s="0">
        <f>HYPERLINK("https://dl.dropboxusercontent.com/scl/fi/198fe6xakixamacis66g1/editdsc7612.jpg?rlkey=4djkak0rnn1uzjxstr83vayh3&amp;dl=0","Click to download Image")</f>
      </c>
      <c r="B549" s="0">
        <f>HYPERLINK("https://dl.dropboxusercontent.com/scl/fi/l906u8mxazgr9gq4ce4pl/womens-t-shirt-size-chartszada.jpg?rlkey=elpucuondytw165dayavtunta&amp;dl=0","Click to download SizeChart")</f>
      </c>
      <c r="C549" s="0" t="inlineStr">
        <is>
          <t>Zada Women's Long Sleeve Shirt</t>
        </is>
      </c>
      <c r="D549" s="0" t="inlineStr">
        <is>
          <t>'133234</t>
        </is>
      </c>
      <c r="E549" s="0" t="inlineStr">
        <is>
          <t>NDSU ZADA W BK:133234B-M</t>
        </is>
      </c>
      <c r="F549" s="0" t="inlineStr">
        <is>
          <t>'813133234057</t>
        </is>
      </c>
      <c r="G549" s="0" t="inlineStr">
        <is>
          <t>WOMENS</t>
        </is>
      </c>
      <c r="H549" s="0" t="inlineStr">
        <is>
          <t>M</t>
        </is>
      </c>
      <c r="I549" s="0">
        <v>39.99</v>
      </c>
      <c r="J549" s="0">
        <v>10</v>
      </c>
    </row>
    <row r="550" spans="1:10" customHeight="0">
      <c r="A550" s="0">
        <f>HYPERLINK("https://dl.dropboxusercontent.com/scl/fi/198fe6xakixamacis66g1/editdsc7612.jpg?rlkey=4djkak0rnn1uzjxstr83vayh3&amp;dl=0","Click to download Image")</f>
      </c>
      <c r="B550" s="0">
        <f>HYPERLINK("https://dl.dropboxusercontent.com/scl/fi/l906u8mxazgr9gq4ce4pl/womens-t-shirt-size-chartszada.jpg?rlkey=elpucuondytw165dayavtunta&amp;dl=0","Click to download SizeChart")</f>
      </c>
      <c r="C550" s="0" t="inlineStr">
        <is>
          <t>Zada Women's Long Sleeve Shirt</t>
        </is>
      </c>
      <c r="D550" s="0" t="inlineStr">
        <is>
          <t>'133234</t>
        </is>
      </c>
      <c r="E550" s="0" t="inlineStr">
        <is>
          <t>NDSU ZADA W BK:133234C-L</t>
        </is>
      </c>
      <c r="F550" s="0" t="inlineStr">
        <is>
          <t>'813133234064</t>
        </is>
      </c>
      <c r="G550" s="0" t="inlineStr">
        <is>
          <t>WOMENS</t>
        </is>
      </c>
      <c r="H550" s="0" t="inlineStr">
        <is>
          <t>L</t>
        </is>
      </c>
      <c r="I550" s="0">
        <v>39.99</v>
      </c>
      <c r="J550" s="0">
        <v>12</v>
      </c>
    </row>
    <row r="551" spans="1:10" customHeight="0">
      <c r="A551" s="0">
        <f>HYPERLINK("https://dl.dropboxusercontent.com/scl/fi/198fe6xakixamacis66g1/editdsc7612.jpg?rlkey=4djkak0rnn1uzjxstr83vayh3&amp;dl=0","Click to download Image")</f>
      </c>
      <c r="B551" s="0">
        <f>HYPERLINK("https://dl.dropboxusercontent.com/scl/fi/l906u8mxazgr9gq4ce4pl/womens-t-shirt-size-chartszada.jpg?rlkey=elpucuondytw165dayavtunta&amp;dl=0","Click to download SizeChart")</f>
      </c>
      <c r="C551" s="0" t="inlineStr">
        <is>
          <t>Zada Women's Long Sleeve Shirt</t>
        </is>
      </c>
      <c r="D551" s="0" t="inlineStr">
        <is>
          <t>'133234</t>
        </is>
      </c>
      <c r="E551" s="0" t="inlineStr">
        <is>
          <t>NDSU ZADA W BK:133234D-XL</t>
        </is>
      </c>
      <c r="F551" s="0" t="inlineStr">
        <is>
          <t>'813133234071</t>
        </is>
      </c>
      <c r="G551" s="0" t="inlineStr">
        <is>
          <t>WOMENS</t>
        </is>
      </c>
      <c r="H551" s="0" t="inlineStr">
        <is>
          <t>XL</t>
        </is>
      </c>
      <c r="I551" s="0">
        <v>39.99</v>
      </c>
      <c r="J551" s="0">
        <v>5</v>
      </c>
    </row>
    <row r="552" spans="1:10" customHeight="0">
      <c r="A552" s="0">
        <f>HYPERLINK("https://dl.dropboxusercontent.com/scl/fi/198fe6xakixamacis66g1/editdsc7612.jpg?rlkey=4djkak0rnn1uzjxstr83vayh3&amp;dl=0","Click to download Image")</f>
      </c>
      <c r="B552" s="0">
        <f>HYPERLINK("https://dl.dropboxusercontent.com/scl/fi/l906u8mxazgr9gq4ce4pl/womens-t-shirt-size-chartszada.jpg?rlkey=elpucuondytw165dayavtunta&amp;dl=0","Click to download SizeChart")</f>
      </c>
      <c r="C552" s="0" t="inlineStr">
        <is>
          <t>Zada Women's Long Sleeve Shirt</t>
        </is>
      </c>
      <c r="D552" s="0" t="inlineStr">
        <is>
          <t>'133234</t>
        </is>
      </c>
      <c r="E552" s="0" t="inlineStr">
        <is>
          <t>NDSU ZADA W BK:133234E-2XL</t>
        </is>
      </c>
      <c r="F552" s="0" t="inlineStr">
        <is>
          <t>'813133234088</t>
        </is>
      </c>
      <c r="G552" s="0" t="inlineStr">
        <is>
          <t>WOMENS</t>
        </is>
      </c>
      <c r="H552" s="0" t="inlineStr">
        <is>
          <t>2XL</t>
        </is>
      </c>
      <c r="I552" s="0">
        <v>39.99</v>
      </c>
      <c r="J552" s="0">
        <v>0</v>
      </c>
    </row>
    <row r="553" spans="1:10" customHeight="0">
      <c r="A553" s="0">
        <f>HYPERLINK("https://dl.dropboxusercontent.com/scl/fi/198fe6xakixamacis66g1/editdsc7612.jpg?rlkey=4djkak0rnn1uzjxstr83vayh3&amp;dl=0","Click to download Image")</f>
      </c>
      <c r="B553" s="0">
        <f>HYPERLINK("https://dl.dropboxusercontent.com/scl/fi/l906u8mxazgr9gq4ce4pl/womens-t-shirt-size-chartszada.jpg?rlkey=elpucuondytw165dayavtunta&amp;dl=0","Click to download SizeChart")</f>
      </c>
      <c r="C553" s="0" t="inlineStr">
        <is>
          <t>Zada Women's Long Sleeve Shirt</t>
        </is>
      </c>
      <c r="D553" s="0" t="inlineStr">
        <is>
          <t>'133234</t>
        </is>
      </c>
      <c r="E553" s="0" t="inlineStr">
        <is>
          <t>NDSU ZADA W BK:133234F-3XL</t>
        </is>
      </c>
      <c r="F553" s="0" t="inlineStr">
        <is>
          <t>'813133234095</t>
        </is>
      </c>
      <c r="G553" s="0" t="inlineStr">
        <is>
          <t>WOMENS</t>
        </is>
      </c>
      <c r="H553" s="0" t="inlineStr">
        <is>
          <t>3XL</t>
        </is>
      </c>
      <c r="I553" s="0">
        <v>39.99</v>
      </c>
      <c r="J553" s="0">
        <v>0</v>
      </c>
    </row>
    <row r="554" spans="1:10" customHeight="0">
      <c r="A554" s="0">
        <f>HYPERLINK("https://dl.dropboxusercontent.com/scl/fi/198fe6xakixamacis66g1/editdsc7612.jpg?rlkey=4djkak0rnn1uzjxstr83vayh3&amp;dl=0","Click to download Image")</f>
      </c>
      <c r="B554" s="0">
        <f>HYPERLINK("https://dl.dropboxusercontent.com/scl/fi/l906u8mxazgr9gq4ce4pl/womens-t-shirt-size-chartszada.jpg?rlkey=elpucuondytw165dayavtunta&amp;dl=0","Click to download SizeChart")</f>
      </c>
      <c r="C554" s="0" t="inlineStr">
        <is>
          <t>Zada Women's Long Sleeve Shirt</t>
        </is>
      </c>
      <c r="D554" s="0" t="inlineStr">
        <is>
          <t>'133234</t>
        </is>
      </c>
      <c r="E554" s="0" t="inlineStr">
        <is>
          <t>NDSU ZADA W BK 12PK:133234Z-12PK</t>
        </is>
      </c>
      <c r="F554" s="0" t="inlineStr">
        <is>
          <t>'813133234996</t>
        </is>
      </c>
      <c r="G554" s="0" t="inlineStr">
        <is>
          <t>WOMENS</t>
        </is>
      </c>
      <c r="H554" s="0" t="inlineStr">
        <is>
          <t>12 PACK</t>
        </is>
      </c>
      <c r="I554" s="0">
        <v>384</v>
      </c>
      <c r="J554" s="0">
        <v>2</v>
      </c>
    </row>
    <row r="555" spans="1:10" customHeight="0">
      <c r="A555" s="0">
        <f>HYPERLINK("https://dl.dropboxusercontent.com/scl/fi/y1310rrwgltluo01zgu7q/reagan-134398-tn.jpg?rlkey=stcu5yauiict72tvikjllu3q8&amp;dl=0","Click to download Image")</f>
      </c>
      <c r="B555" s="0">
        <f>HYPERLINK("https://dl.dropboxusercontent.com/scl/fi/kvcfgfevq7mqw0zucdmao/womens-hoodie-and-sweatshirt-size-chartsreagan.jpg?rlkey=ksna4n3kpwad0a4qt7xya40qj&amp;dl=0","Click to download SizeChart")</f>
      </c>
      <c r="C555" s="0" t="inlineStr">
        <is>
          <t>Reagan Women's Hoodie</t>
        </is>
      </c>
      <c r="D555" s="0" t="inlineStr">
        <is>
          <t>'134398</t>
        </is>
      </c>
      <c r="E555" s="0" t="inlineStr">
        <is>
          <t>NDSU REAGAN W BK:134398A-S</t>
        </is>
      </c>
      <c r="F555" s="0" t="inlineStr">
        <is>
          <t>'813134398048</t>
        </is>
      </c>
      <c r="G555" s="0" t="inlineStr">
        <is>
          <t>WOMENS</t>
        </is>
      </c>
      <c r="H555" s="0" t="inlineStr">
        <is>
          <t>S</t>
        </is>
      </c>
      <c r="I555" s="0">
        <v>64.99</v>
      </c>
      <c r="J555" s="0">
        <v>4</v>
      </c>
    </row>
    <row r="556" spans="1:10" customHeight="0">
      <c r="A556" s="0">
        <f>HYPERLINK("https://dl.dropboxusercontent.com/scl/fi/y1310rrwgltluo01zgu7q/reagan-134398-tn.jpg?rlkey=stcu5yauiict72tvikjllu3q8&amp;dl=0","Click to download Image")</f>
      </c>
      <c r="B556" s="0">
        <f>HYPERLINK("https://dl.dropboxusercontent.com/scl/fi/kvcfgfevq7mqw0zucdmao/womens-hoodie-and-sweatshirt-size-chartsreagan.jpg?rlkey=ksna4n3kpwad0a4qt7xya40qj&amp;dl=0","Click to download SizeChart")</f>
      </c>
      <c r="C556" s="0" t="inlineStr">
        <is>
          <t>Reagan Women's Hoodie</t>
        </is>
      </c>
      <c r="D556" s="0" t="inlineStr">
        <is>
          <t>'134398</t>
        </is>
      </c>
      <c r="E556" s="0" t="inlineStr">
        <is>
          <t>NDSU REAGAN W BK:134398B-M</t>
        </is>
      </c>
      <c r="F556" s="0" t="inlineStr">
        <is>
          <t>'813134398055</t>
        </is>
      </c>
      <c r="G556" s="0" t="inlineStr">
        <is>
          <t>WOMENS</t>
        </is>
      </c>
      <c r="H556" s="0" t="inlineStr">
        <is>
          <t>M</t>
        </is>
      </c>
      <c r="I556" s="0">
        <v>64.99</v>
      </c>
      <c r="J556" s="0">
        <v>8</v>
      </c>
    </row>
    <row r="557" spans="1:10" customHeight="0">
      <c r="A557" s="0">
        <f>HYPERLINK("https://dl.dropboxusercontent.com/scl/fi/y1310rrwgltluo01zgu7q/reagan-134398-tn.jpg?rlkey=stcu5yauiict72tvikjllu3q8&amp;dl=0","Click to download Image")</f>
      </c>
      <c r="B557" s="0">
        <f>HYPERLINK("https://dl.dropboxusercontent.com/scl/fi/kvcfgfevq7mqw0zucdmao/womens-hoodie-and-sweatshirt-size-chartsreagan.jpg?rlkey=ksna4n3kpwad0a4qt7xya40qj&amp;dl=0","Click to download SizeChart")</f>
      </c>
      <c r="C557" s="0" t="inlineStr">
        <is>
          <t>Reagan Women's Hoodie</t>
        </is>
      </c>
      <c r="D557" s="0" t="inlineStr">
        <is>
          <t>'134398</t>
        </is>
      </c>
      <c r="E557" s="0" t="inlineStr">
        <is>
          <t>NDSU REAGAN W BK:134398C-L</t>
        </is>
      </c>
      <c r="F557" s="0" t="inlineStr">
        <is>
          <t>'813134398062</t>
        </is>
      </c>
      <c r="G557" s="0" t="inlineStr">
        <is>
          <t>WOMENS</t>
        </is>
      </c>
      <c r="H557" s="0" t="inlineStr">
        <is>
          <t>L</t>
        </is>
      </c>
      <c r="I557" s="0">
        <v>64.99</v>
      </c>
      <c r="J557" s="0">
        <v>9</v>
      </c>
    </row>
    <row r="558" spans="1:10" customHeight="0">
      <c r="A558" s="0">
        <f>HYPERLINK("https://dl.dropboxusercontent.com/scl/fi/y1310rrwgltluo01zgu7q/reagan-134398-tn.jpg?rlkey=stcu5yauiict72tvikjllu3q8&amp;dl=0","Click to download Image")</f>
      </c>
      <c r="B558" s="0">
        <f>HYPERLINK("https://dl.dropboxusercontent.com/scl/fi/kvcfgfevq7mqw0zucdmao/womens-hoodie-and-sweatshirt-size-chartsreagan.jpg?rlkey=ksna4n3kpwad0a4qt7xya40qj&amp;dl=0","Click to download SizeChart")</f>
      </c>
      <c r="C558" s="0" t="inlineStr">
        <is>
          <t>Reagan Women's Hoodie</t>
        </is>
      </c>
      <c r="D558" s="0" t="inlineStr">
        <is>
          <t>'134398</t>
        </is>
      </c>
      <c r="E558" s="0" t="inlineStr">
        <is>
          <t>NDSU REAGAN W BK:134398D-XL</t>
        </is>
      </c>
      <c r="F558" s="0" t="inlineStr">
        <is>
          <t>'813134398079</t>
        </is>
      </c>
      <c r="G558" s="0" t="inlineStr">
        <is>
          <t>WOMENS</t>
        </is>
      </c>
      <c r="H558" s="0" t="inlineStr">
        <is>
          <t>XL</t>
        </is>
      </c>
      <c r="I558" s="0">
        <v>64.99</v>
      </c>
      <c r="J558" s="0">
        <v>4</v>
      </c>
    </row>
    <row r="559" spans="1:10" customHeight="0">
      <c r="A559" s="0">
        <f>HYPERLINK("https://dl.dropboxusercontent.com/scl/fi/y1310rrwgltluo01zgu7q/reagan-134398-tn.jpg?rlkey=stcu5yauiict72tvikjllu3q8&amp;dl=0","Click to download Image")</f>
      </c>
      <c r="B559" s="0">
        <f>HYPERLINK("https://dl.dropboxusercontent.com/scl/fi/kvcfgfevq7mqw0zucdmao/womens-hoodie-and-sweatshirt-size-chartsreagan.jpg?rlkey=ksna4n3kpwad0a4qt7xya40qj&amp;dl=0","Click to download SizeChart")</f>
      </c>
      <c r="C559" s="0" t="inlineStr">
        <is>
          <t>Reagan Women's Hoodie</t>
        </is>
      </c>
      <c r="D559" s="0" t="inlineStr">
        <is>
          <t>'134398</t>
        </is>
      </c>
      <c r="E559" s="0" t="inlineStr">
        <is>
          <t>NDSU REAGAN W BK:134398E-2XL</t>
        </is>
      </c>
      <c r="F559" s="0" t="inlineStr">
        <is>
          <t>'813134398086</t>
        </is>
      </c>
      <c r="G559" s="0" t="inlineStr">
        <is>
          <t>WOMENS</t>
        </is>
      </c>
      <c r="H559" s="0" t="inlineStr">
        <is>
          <t>2XL</t>
        </is>
      </c>
      <c r="I559" s="0">
        <v>64.99</v>
      </c>
      <c r="J559" s="0">
        <v>0</v>
      </c>
    </row>
    <row r="560" spans="1:10" customHeight="0">
      <c r="A560" s="0">
        <f>HYPERLINK("https://dl.dropboxusercontent.com/scl/fi/y1310rrwgltluo01zgu7q/reagan-134398-tn.jpg?rlkey=stcu5yauiict72tvikjllu3q8&amp;dl=0","Click to download Image")</f>
      </c>
      <c r="B560" s="0">
        <f>HYPERLINK("https://dl.dropboxusercontent.com/scl/fi/kvcfgfevq7mqw0zucdmao/womens-hoodie-and-sweatshirt-size-chartsreagan.jpg?rlkey=ksna4n3kpwad0a4qt7xya40qj&amp;dl=0","Click to download SizeChart")</f>
      </c>
      <c r="C560" s="0" t="inlineStr">
        <is>
          <t>Reagan Women's Hoodie</t>
        </is>
      </c>
      <c r="D560" s="0" t="inlineStr">
        <is>
          <t>'134398</t>
        </is>
      </c>
      <c r="E560" s="0" t="inlineStr">
        <is>
          <t>NDSU REAGAN W BK:134398F-3XL</t>
        </is>
      </c>
      <c r="F560" s="0" t="inlineStr">
        <is>
          <t>'813134398093</t>
        </is>
      </c>
      <c r="G560" s="0" t="inlineStr">
        <is>
          <t>WOMENS</t>
        </is>
      </c>
      <c r="H560" s="0" t="inlineStr">
        <is>
          <t>3XL</t>
        </is>
      </c>
      <c r="I560" s="0">
        <v>64.99</v>
      </c>
      <c r="J560" s="0">
        <v>0</v>
      </c>
    </row>
    <row r="561" spans="1:10" customHeight="0">
      <c r="A561" s="0">
        <f>HYPERLINK("https://dl.dropboxusercontent.com/scl/fi/y1310rrwgltluo01zgu7q/reagan-134398-tn.jpg?rlkey=stcu5yauiict72tvikjllu3q8&amp;dl=0","Click to download Image")</f>
      </c>
      <c r="B561" s="0">
        <f>HYPERLINK("https://dl.dropboxusercontent.com/scl/fi/kvcfgfevq7mqw0zucdmao/womens-hoodie-and-sweatshirt-size-chartsreagan.jpg?rlkey=ksna4n3kpwad0a4qt7xya40qj&amp;dl=0","Click to download SizeChart")</f>
      </c>
      <c r="C561" s="0" t="inlineStr">
        <is>
          <t>Reagan Women's Hoodie</t>
        </is>
      </c>
      <c r="D561" s="0" t="inlineStr">
        <is>
          <t>'134398</t>
        </is>
      </c>
      <c r="E561" s="0" t="inlineStr">
        <is>
          <t>NDSU REAGAN W BK 12PK:134398Z-12PK</t>
        </is>
      </c>
      <c r="F561" s="0" t="inlineStr">
        <is>
          <t>'813134398994</t>
        </is>
      </c>
      <c r="G561" s="0" t="inlineStr">
        <is>
          <t>WOMENS</t>
        </is>
      </c>
      <c r="H561" s="0" t="inlineStr">
        <is>
          <t>12 PACK</t>
        </is>
      </c>
      <c r="I561" s="0">
        <v>624</v>
      </c>
      <c r="J561" s="0">
        <v>2</v>
      </c>
    </row>
    <row r="562" spans="1:10" customHeight="0">
      <c r="A562" s="0">
        <f>HYPERLINK("https://dl.dropboxusercontent.com/scl/fi/xkdf5yiz5e16ndpnkba6b/spartan-134652-t.jpg?rlkey=4auv5hjsw6c0bstu9x45tjy5d&amp;dl=0","Click to download Image")</f>
      </c>
      <c r="B562" s="0">
        <f>HYPERLINK("https://dl.dropboxusercontent.com/scl/fi/zc6k7yalkpm8vt3u8gcvb/mens-bottoms-size-chartsspartan.jpg?rlkey=2uwlscd42g8e0mouo0ukpft65&amp;dl=0","Click to download SizeChart")</f>
      </c>
      <c r="C562" s="0" t="inlineStr">
        <is>
          <t>Spartan Men's Shorts</t>
        </is>
      </c>
      <c r="D562" s="0" t="inlineStr">
        <is>
          <t>'134652</t>
        </is>
      </c>
      <c r="E562" s="0" t="inlineStr">
        <is>
          <t>NDSU SPARTA M BK:134652A-S</t>
        </is>
      </c>
      <c r="F562" s="0" t="inlineStr">
        <is>
          <t>'813134652010</t>
        </is>
      </c>
      <c r="G562" s="0" t="inlineStr">
        <is>
          <t>MENS</t>
        </is>
      </c>
      <c r="H562" s="0" t="inlineStr">
        <is>
          <t>S</t>
        </is>
      </c>
      <c r="I562" s="0">
        <v>39.99</v>
      </c>
      <c r="J562" s="0">
        <v>2</v>
      </c>
    </row>
    <row r="563" spans="1:10" customHeight="0">
      <c r="A563" s="0">
        <f>HYPERLINK("https://dl.dropboxusercontent.com/scl/fi/xkdf5yiz5e16ndpnkba6b/spartan-134652-t.jpg?rlkey=4auv5hjsw6c0bstu9x45tjy5d&amp;dl=0","Click to download Image")</f>
      </c>
      <c r="B563" s="0">
        <f>HYPERLINK("https://dl.dropboxusercontent.com/scl/fi/zc6k7yalkpm8vt3u8gcvb/mens-bottoms-size-chartsspartan.jpg?rlkey=2uwlscd42g8e0mouo0ukpft65&amp;dl=0","Click to download SizeChart")</f>
      </c>
      <c r="C563" s="0" t="inlineStr">
        <is>
          <t>Spartan Men's Shorts</t>
        </is>
      </c>
      <c r="D563" s="0" t="inlineStr">
        <is>
          <t>'134652</t>
        </is>
      </c>
      <c r="E563" s="0" t="inlineStr">
        <is>
          <t>NDSU SPARTA M BK:134652B-M</t>
        </is>
      </c>
      <c r="F563" s="0" t="inlineStr">
        <is>
          <t>'813134652027</t>
        </is>
      </c>
      <c r="G563" s="0" t="inlineStr">
        <is>
          <t>MENS</t>
        </is>
      </c>
      <c r="H563" s="0" t="inlineStr">
        <is>
          <t>M</t>
        </is>
      </c>
      <c r="I563" s="0">
        <v>39.99</v>
      </c>
      <c r="J563" s="0">
        <v>4</v>
      </c>
    </row>
    <row r="564" spans="1:10" customHeight="0">
      <c r="A564" s="0">
        <f>HYPERLINK("https://dl.dropboxusercontent.com/scl/fi/xkdf5yiz5e16ndpnkba6b/spartan-134652-t.jpg?rlkey=4auv5hjsw6c0bstu9x45tjy5d&amp;dl=0","Click to download Image")</f>
      </c>
      <c r="B564" s="0">
        <f>HYPERLINK("https://dl.dropboxusercontent.com/scl/fi/zc6k7yalkpm8vt3u8gcvb/mens-bottoms-size-chartsspartan.jpg?rlkey=2uwlscd42g8e0mouo0ukpft65&amp;dl=0","Click to download SizeChart")</f>
      </c>
      <c r="C564" s="0" t="inlineStr">
        <is>
          <t>Spartan Men's Shorts</t>
        </is>
      </c>
      <c r="D564" s="0" t="inlineStr">
        <is>
          <t>'134652</t>
        </is>
      </c>
      <c r="E564" s="0" t="inlineStr">
        <is>
          <t>NDSU SPARTA M BK:134652C-L</t>
        </is>
      </c>
      <c r="F564" s="0" t="inlineStr">
        <is>
          <t>'813134652034</t>
        </is>
      </c>
      <c r="G564" s="0" t="inlineStr">
        <is>
          <t>MENS</t>
        </is>
      </c>
      <c r="H564" s="0" t="inlineStr">
        <is>
          <t>L</t>
        </is>
      </c>
      <c r="I564" s="0">
        <v>39.99</v>
      </c>
      <c r="J564" s="0">
        <v>5</v>
      </c>
    </row>
    <row r="565" spans="1:10" customHeight="0">
      <c r="A565" s="0">
        <f>HYPERLINK("https://dl.dropboxusercontent.com/scl/fi/xkdf5yiz5e16ndpnkba6b/spartan-134652-t.jpg?rlkey=4auv5hjsw6c0bstu9x45tjy5d&amp;dl=0","Click to download Image")</f>
      </c>
      <c r="B565" s="0">
        <f>HYPERLINK("https://dl.dropboxusercontent.com/scl/fi/zc6k7yalkpm8vt3u8gcvb/mens-bottoms-size-chartsspartan.jpg?rlkey=2uwlscd42g8e0mouo0ukpft65&amp;dl=0","Click to download SizeChart")</f>
      </c>
      <c r="C565" s="0" t="inlineStr">
        <is>
          <t>Spartan Men's Shorts</t>
        </is>
      </c>
      <c r="D565" s="0" t="inlineStr">
        <is>
          <t>'134652</t>
        </is>
      </c>
      <c r="E565" s="0" t="inlineStr">
        <is>
          <t>NDSU SPARTA M BK:134652D-XL</t>
        </is>
      </c>
      <c r="F565" s="0" t="inlineStr">
        <is>
          <t>'813134652041</t>
        </is>
      </c>
      <c r="G565" s="0" t="inlineStr">
        <is>
          <t>MENS</t>
        </is>
      </c>
      <c r="H565" s="0" t="inlineStr">
        <is>
          <t>XL</t>
        </is>
      </c>
      <c r="I565" s="0">
        <v>39.99</v>
      </c>
      <c r="J565" s="0">
        <v>5</v>
      </c>
    </row>
    <row r="566" spans="1:10" customHeight="0">
      <c r="A566" s="0">
        <f>HYPERLINK("https://dl.dropboxusercontent.com/scl/fi/xkdf5yiz5e16ndpnkba6b/spartan-134652-t.jpg?rlkey=4auv5hjsw6c0bstu9x45tjy5d&amp;dl=0","Click to download Image")</f>
      </c>
      <c r="B566" s="0">
        <f>HYPERLINK("https://dl.dropboxusercontent.com/scl/fi/zc6k7yalkpm8vt3u8gcvb/mens-bottoms-size-chartsspartan.jpg?rlkey=2uwlscd42g8e0mouo0ukpft65&amp;dl=0","Click to download SizeChart")</f>
      </c>
      <c r="C566" s="0" t="inlineStr">
        <is>
          <t>Spartan Men's Shorts</t>
        </is>
      </c>
      <c r="D566" s="0" t="inlineStr">
        <is>
          <t>'134652</t>
        </is>
      </c>
      <c r="E566" s="0" t="inlineStr">
        <is>
          <t>NDSU SPARTA M BK:134652E-2XL</t>
        </is>
      </c>
      <c r="F566" s="0" t="inlineStr">
        <is>
          <t>'813134652058</t>
        </is>
      </c>
      <c r="G566" s="0" t="inlineStr">
        <is>
          <t>MENS</t>
        </is>
      </c>
      <c r="H566" s="0" t="inlineStr">
        <is>
          <t>2XL</t>
        </is>
      </c>
      <c r="I566" s="0">
        <v>39.99</v>
      </c>
      <c r="J566" s="0">
        <v>3</v>
      </c>
    </row>
    <row r="567" spans="1:10" customHeight="0">
      <c r="A567" s="0">
        <f>HYPERLINK("https://dl.dropboxusercontent.com/scl/fi/xkdf5yiz5e16ndpnkba6b/spartan-134652-t.jpg?rlkey=4auv5hjsw6c0bstu9x45tjy5d&amp;dl=0","Click to download Image")</f>
      </c>
      <c r="B567" s="0">
        <f>HYPERLINK("https://dl.dropboxusercontent.com/scl/fi/zc6k7yalkpm8vt3u8gcvb/mens-bottoms-size-chartsspartan.jpg?rlkey=2uwlscd42g8e0mouo0ukpft65&amp;dl=0","Click to download SizeChart")</f>
      </c>
      <c r="C567" s="0" t="inlineStr">
        <is>
          <t>Spartan Men's Shorts</t>
        </is>
      </c>
      <c r="D567" s="0" t="inlineStr">
        <is>
          <t>'134652</t>
        </is>
      </c>
      <c r="E567" s="0" t="inlineStr">
        <is>
          <t>NDSU SPARTA M BK:134652F-3XL</t>
        </is>
      </c>
      <c r="F567" s="0" t="inlineStr">
        <is>
          <t>'813134652065</t>
        </is>
      </c>
      <c r="G567" s="0" t="inlineStr">
        <is>
          <t>MENS</t>
        </is>
      </c>
      <c r="H567" s="0" t="inlineStr">
        <is>
          <t>3XL</t>
        </is>
      </c>
      <c r="I567" s="0">
        <v>39.99</v>
      </c>
      <c r="J567" s="0">
        <v>2</v>
      </c>
    </row>
    <row r="568" spans="1:10" customHeight="0">
      <c r="A568" s="0">
        <f>HYPERLINK("https://dl.dropboxusercontent.com/scl/fi/xkdf5yiz5e16ndpnkba6b/spartan-134652-t.jpg?rlkey=4auv5hjsw6c0bstu9x45tjy5d&amp;dl=0","Click to download Image")</f>
      </c>
      <c r="B568" s="0">
        <f>HYPERLINK("https://dl.dropboxusercontent.com/scl/fi/zc6k7yalkpm8vt3u8gcvb/mens-bottoms-size-chartsspartan.jpg?rlkey=2uwlscd42g8e0mouo0ukpft65&amp;dl=0","Click to download SizeChart")</f>
      </c>
      <c r="C568" s="0" t="inlineStr">
        <is>
          <t>Spartan Men's Shorts</t>
        </is>
      </c>
      <c r="D568" s="0" t="inlineStr">
        <is>
          <t>'134652</t>
        </is>
      </c>
      <c r="E568" s="0" t="inlineStr">
        <is>
          <t>:134652AA-XS</t>
        </is>
      </c>
      <c r="F568" s="0" t="inlineStr">
        <is>
          <t>'000000000000</t>
        </is>
      </c>
      <c r="G568" s="0" t="inlineStr">
        <is>
          <t>MENS</t>
        </is>
      </c>
      <c r="H568" s="0" t="inlineStr">
        <is>
          <t>XS</t>
        </is>
      </c>
      <c r="I568" s="0">
        <v>39.99</v>
      </c>
      <c r="J568" s="0">
        <v>0</v>
      </c>
    </row>
    <row r="569" spans="1:10" customHeight="0">
      <c r="A569" s="0">
        <f>HYPERLINK("https://dl.dropboxusercontent.com/scl/fi/xkdf5yiz5e16ndpnkba6b/spartan-134652-t.jpg?rlkey=4auv5hjsw6c0bstu9x45tjy5d&amp;dl=0","Click to download Image")</f>
      </c>
      <c r="B569" s="0">
        <f>HYPERLINK("https://dl.dropboxusercontent.com/scl/fi/zc6k7yalkpm8vt3u8gcvb/mens-bottoms-size-chartsspartan.jpg?rlkey=2uwlscd42g8e0mouo0ukpft65&amp;dl=0","Click to download SizeChart")</f>
      </c>
      <c r="C569" s="0" t="inlineStr">
        <is>
          <t>Spartan Men's Shorts</t>
        </is>
      </c>
      <c r="D569" s="0" t="inlineStr">
        <is>
          <t>'134652</t>
        </is>
      </c>
      <c r="E569" s="0" t="inlineStr">
        <is>
          <t>NDSU SPARTA M BK 12PK:134652Z-12PK</t>
        </is>
      </c>
      <c r="F569" s="0" t="inlineStr">
        <is>
          <t>'813134652997</t>
        </is>
      </c>
      <c r="G569" s="0" t="inlineStr">
        <is>
          <t>MENS</t>
        </is>
      </c>
      <c r="H569" s="0" t="inlineStr">
        <is>
          <t>12 PACK</t>
        </is>
      </c>
      <c r="I569" s="0">
        <v>390</v>
      </c>
      <c r="J569" s="0">
        <v>1</v>
      </c>
    </row>
    <row r="570" spans="1:10" customHeight="0">
      <c r="A570" s="0">
        <f>HYPERLINK("https://dl.dropboxusercontent.com/scl/fi/u4gqwf4mnttp3bhdgs17f/balance-134869-t.jpg?rlkey=hwp9w1l4mnofebs6ghnk8h5n0&amp;dl=0","Click to download Image")</f>
      </c>
      <c r="B570" s="0">
        <f>HYPERLINK("https://dl.dropboxusercontent.com/scl/fi/kiefmtn3u9vjx0vtqnw0o/graphic-update2022-mens.jpg?rlkey=jesw7m9pc7st63zue0yjznla4&amp;dl=0","Click to download SizeChart")</f>
      </c>
      <c r="C570" s="0" t="inlineStr">
        <is>
          <t>Balance Men's Hoodie</t>
        </is>
      </c>
      <c r="D570" s="0" t="inlineStr">
        <is>
          <t>'134869</t>
        </is>
      </c>
      <c r="E570" s="0" t="inlineStr">
        <is>
          <t>NDSU BALANC M KY:134869A-S</t>
        </is>
      </c>
      <c r="F570" s="0" t="inlineStr">
        <is>
          <t>'813134869043</t>
        </is>
      </c>
      <c r="G570" s="0" t="inlineStr">
        <is>
          <t>MENS</t>
        </is>
      </c>
      <c r="H570" s="0" t="inlineStr">
        <is>
          <t>S</t>
        </is>
      </c>
      <c r="I570" s="0">
        <v>59.99</v>
      </c>
      <c r="J570" s="0">
        <v>1</v>
      </c>
    </row>
    <row r="571" spans="1:10" customHeight="0">
      <c r="A571" s="0">
        <f>HYPERLINK("https://dl.dropboxusercontent.com/scl/fi/u4gqwf4mnttp3bhdgs17f/balance-134869-t.jpg?rlkey=hwp9w1l4mnofebs6ghnk8h5n0&amp;dl=0","Click to download Image")</f>
      </c>
      <c r="B571" s="0">
        <f>HYPERLINK("https://dl.dropboxusercontent.com/scl/fi/kiefmtn3u9vjx0vtqnw0o/graphic-update2022-mens.jpg?rlkey=jesw7m9pc7st63zue0yjznla4&amp;dl=0","Click to download SizeChart")</f>
      </c>
      <c r="C571" s="0" t="inlineStr">
        <is>
          <t>Balance Men's Hoodie</t>
        </is>
      </c>
      <c r="D571" s="0" t="inlineStr">
        <is>
          <t>'134869</t>
        </is>
      </c>
      <c r="E571" s="0" t="inlineStr">
        <is>
          <t>NDSU BALANC M KY:134869B-M</t>
        </is>
      </c>
      <c r="F571" s="0" t="inlineStr">
        <is>
          <t>'813134869050</t>
        </is>
      </c>
      <c r="G571" s="0" t="inlineStr">
        <is>
          <t>MENS</t>
        </is>
      </c>
      <c r="H571" s="0" t="inlineStr">
        <is>
          <t>M</t>
        </is>
      </c>
      <c r="I571" s="0">
        <v>59.99</v>
      </c>
      <c r="J571" s="0">
        <v>2</v>
      </c>
    </row>
    <row r="572" spans="1:10" customHeight="0">
      <c r="A572" s="0">
        <f>HYPERLINK("https://dl.dropboxusercontent.com/scl/fi/u4gqwf4mnttp3bhdgs17f/balance-134869-t.jpg?rlkey=hwp9w1l4mnofebs6ghnk8h5n0&amp;dl=0","Click to download Image")</f>
      </c>
      <c r="B572" s="0">
        <f>HYPERLINK("https://dl.dropboxusercontent.com/scl/fi/kiefmtn3u9vjx0vtqnw0o/graphic-update2022-mens.jpg?rlkey=jesw7m9pc7st63zue0yjznla4&amp;dl=0","Click to download SizeChart")</f>
      </c>
      <c r="C572" s="0" t="inlineStr">
        <is>
          <t>Balance Men's Hoodie</t>
        </is>
      </c>
      <c r="D572" s="0" t="inlineStr">
        <is>
          <t>'134869</t>
        </is>
      </c>
      <c r="E572" s="0" t="inlineStr">
        <is>
          <t>NDSU BALANC M KY:134869C-L</t>
        </is>
      </c>
      <c r="F572" s="0" t="inlineStr">
        <is>
          <t>'813134869067</t>
        </is>
      </c>
      <c r="G572" s="0" t="inlineStr">
        <is>
          <t>MENS</t>
        </is>
      </c>
      <c r="H572" s="0" t="inlineStr">
        <is>
          <t>L</t>
        </is>
      </c>
      <c r="I572" s="0">
        <v>59.99</v>
      </c>
      <c r="J572" s="0">
        <v>1</v>
      </c>
    </row>
    <row r="573" spans="1:10" customHeight="0">
      <c r="A573" s="0">
        <f>HYPERLINK("https://dl.dropboxusercontent.com/scl/fi/u4gqwf4mnttp3bhdgs17f/balance-134869-t.jpg?rlkey=hwp9w1l4mnofebs6ghnk8h5n0&amp;dl=0","Click to download Image")</f>
      </c>
      <c r="B573" s="0">
        <f>HYPERLINK("https://dl.dropboxusercontent.com/scl/fi/kiefmtn3u9vjx0vtqnw0o/graphic-update2022-mens.jpg?rlkey=jesw7m9pc7st63zue0yjznla4&amp;dl=0","Click to download SizeChart")</f>
      </c>
      <c r="C573" s="0" t="inlineStr">
        <is>
          <t>Balance Men's Hoodie</t>
        </is>
      </c>
      <c r="D573" s="0" t="inlineStr">
        <is>
          <t>'134869</t>
        </is>
      </c>
      <c r="E573" s="0" t="inlineStr">
        <is>
          <t>NDSU BALANC M KY:134869D-XL</t>
        </is>
      </c>
      <c r="F573" s="0" t="inlineStr">
        <is>
          <t>'813134869074</t>
        </is>
      </c>
      <c r="G573" s="0" t="inlineStr">
        <is>
          <t>MENS</t>
        </is>
      </c>
      <c r="H573" s="0" t="inlineStr">
        <is>
          <t>XL</t>
        </is>
      </c>
      <c r="I573" s="0">
        <v>59.99</v>
      </c>
      <c r="J573" s="0">
        <v>0</v>
      </c>
    </row>
    <row r="574" spans="1:10" customHeight="0">
      <c r="A574" s="0">
        <f>HYPERLINK("https://dl.dropboxusercontent.com/scl/fi/u4gqwf4mnttp3bhdgs17f/balance-134869-t.jpg?rlkey=hwp9w1l4mnofebs6ghnk8h5n0&amp;dl=0","Click to download Image")</f>
      </c>
      <c r="B574" s="0">
        <f>HYPERLINK("https://dl.dropboxusercontent.com/scl/fi/kiefmtn3u9vjx0vtqnw0o/graphic-update2022-mens.jpg?rlkey=jesw7m9pc7st63zue0yjznla4&amp;dl=0","Click to download SizeChart")</f>
      </c>
      <c r="C574" s="0" t="inlineStr">
        <is>
          <t>Balance Men's Hoodie</t>
        </is>
      </c>
      <c r="D574" s="0" t="inlineStr">
        <is>
          <t>'134869</t>
        </is>
      </c>
      <c r="E574" s="0" t="inlineStr">
        <is>
          <t>NDSU BALANC M KY:134869E-2XL</t>
        </is>
      </c>
      <c r="F574" s="0" t="inlineStr">
        <is>
          <t>'813134869081</t>
        </is>
      </c>
      <c r="G574" s="0" t="inlineStr">
        <is>
          <t>MENS</t>
        </is>
      </c>
      <c r="H574" s="0" t="inlineStr">
        <is>
          <t>2XL</t>
        </is>
      </c>
      <c r="I574" s="0">
        <v>59.99</v>
      </c>
      <c r="J574" s="0">
        <v>2</v>
      </c>
    </row>
    <row r="575" spans="1:10" customHeight="0">
      <c r="A575" s="0">
        <f>HYPERLINK("https://dl.dropboxusercontent.com/scl/fi/u4gqwf4mnttp3bhdgs17f/balance-134869-t.jpg?rlkey=hwp9w1l4mnofebs6ghnk8h5n0&amp;dl=0","Click to download Image")</f>
      </c>
      <c r="B575" s="0">
        <f>HYPERLINK("https://dl.dropboxusercontent.com/scl/fi/kiefmtn3u9vjx0vtqnw0o/graphic-update2022-mens.jpg?rlkey=jesw7m9pc7st63zue0yjznla4&amp;dl=0","Click to download SizeChart")</f>
      </c>
      <c r="C575" s="0" t="inlineStr">
        <is>
          <t>Balance Men's Hoodie</t>
        </is>
      </c>
      <c r="D575" s="0" t="inlineStr">
        <is>
          <t>'134869</t>
        </is>
      </c>
      <c r="E575" s="0" t="inlineStr">
        <is>
          <t>NDSU BALANC M KY:134869F-3XL</t>
        </is>
      </c>
      <c r="F575" s="0" t="inlineStr">
        <is>
          <t>'813134869098</t>
        </is>
      </c>
      <c r="G575" s="0" t="inlineStr">
        <is>
          <t>MENS</t>
        </is>
      </c>
      <c r="H575" s="0" t="inlineStr">
        <is>
          <t>3XL</t>
        </is>
      </c>
      <c r="I575" s="0">
        <v>59.99</v>
      </c>
      <c r="J575" s="0">
        <v>1</v>
      </c>
    </row>
    <row r="576" spans="1:10" customHeight="0">
      <c r="A576" s="0">
        <f>HYPERLINK("https://dl.dropboxusercontent.com/scl/fi/u4gqwf4mnttp3bhdgs17f/balance-134869-t.jpg?rlkey=hwp9w1l4mnofebs6ghnk8h5n0&amp;dl=0","Click to download Image")</f>
      </c>
      <c r="B576" s="0">
        <f>HYPERLINK("https://dl.dropboxusercontent.com/scl/fi/kiefmtn3u9vjx0vtqnw0o/graphic-update2022-mens.jpg?rlkey=jesw7m9pc7st63zue0yjznla4&amp;dl=0","Click to download SizeChart")</f>
      </c>
      <c r="C576" s="0" t="inlineStr">
        <is>
          <t>Balance Men's Hoodie</t>
        </is>
      </c>
      <c r="D576" s="0" t="inlineStr">
        <is>
          <t>'134869</t>
        </is>
      </c>
      <c r="E576" s="0" t="inlineStr">
        <is>
          <t>NDSU BALANC M KY 12PK:134869Z-12PK</t>
        </is>
      </c>
      <c r="F576" s="0" t="inlineStr">
        <is>
          <t>'813134869999</t>
        </is>
      </c>
      <c r="G576" s="0" t="inlineStr">
        <is>
          <t>MENS</t>
        </is>
      </c>
      <c r="H576" s="0" t="inlineStr">
        <is>
          <t>12 PACK</t>
        </is>
      </c>
      <c r="I576" s="0">
        <v>582</v>
      </c>
      <c r="J576" s="0">
        <v>0</v>
      </c>
    </row>
    <row r="577" spans="1:10" customHeight="0">
      <c r="A577" s="0">
        <f>HYPERLINK("https://dl.dropboxusercontent.com/scl/fi/p0p6o2kogp5j7n07yuk9y/mountain-135154-t.jpg?rlkey=7iqhpxi27e8vzbpcc7lk2c5tu&amp;dl=0","Click to download Image")</f>
      </c>
      <c r="B577" s="0">
        <f>HYPERLINK("https://dl.dropboxusercontent.com/scl/fi/p9nc0wmpop3m1m1zwh517/mens-pullover-size-chartsblaise.jpg?rlkey=gnonmnnpokj07kpgwlfobtnw6&amp;dl=0","Click to download SizeChart")</f>
      </c>
      <c r="C577" s="0" t="inlineStr">
        <is>
          <t>Mountain Men's Pullover</t>
        </is>
      </c>
      <c r="D577" s="0" t="inlineStr">
        <is>
          <t>'135154</t>
        </is>
      </c>
      <c r="E577" s="0" t="inlineStr">
        <is>
          <t>NDSU MOUNTA M LG:135154A-S</t>
        </is>
      </c>
      <c r="F577" s="0" t="inlineStr">
        <is>
          <t>'813135154049</t>
        </is>
      </c>
      <c r="G577" s="0" t="inlineStr">
        <is>
          <t>MENS</t>
        </is>
      </c>
      <c r="H577" s="0" t="inlineStr">
        <is>
          <t>S</t>
        </is>
      </c>
      <c r="I577" s="0">
        <v>54.99</v>
      </c>
      <c r="J577" s="0">
        <v>1</v>
      </c>
    </row>
    <row r="578" spans="1:10" customHeight="0">
      <c r="A578" s="0">
        <f>HYPERLINK("https://dl.dropboxusercontent.com/scl/fi/p0p6o2kogp5j7n07yuk9y/mountain-135154-t.jpg?rlkey=7iqhpxi27e8vzbpcc7lk2c5tu&amp;dl=0","Click to download Image")</f>
      </c>
      <c r="B578" s="0">
        <f>HYPERLINK("https://dl.dropboxusercontent.com/scl/fi/p9nc0wmpop3m1m1zwh517/mens-pullover-size-chartsblaise.jpg?rlkey=gnonmnnpokj07kpgwlfobtnw6&amp;dl=0","Click to download SizeChart")</f>
      </c>
      <c r="C578" s="0" t="inlineStr">
        <is>
          <t>Mountain Men's Pullover</t>
        </is>
      </c>
      <c r="D578" s="0" t="inlineStr">
        <is>
          <t>'135154</t>
        </is>
      </c>
      <c r="E578" s="0" t="inlineStr">
        <is>
          <t>NDSU MOUNTA M LG:135154B-M</t>
        </is>
      </c>
      <c r="F578" s="0" t="inlineStr">
        <is>
          <t>'813135154056</t>
        </is>
      </c>
      <c r="G578" s="0" t="inlineStr">
        <is>
          <t>MENS</t>
        </is>
      </c>
      <c r="H578" s="0" t="inlineStr">
        <is>
          <t>M</t>
        </is>
      </c>
      <c r="I578" s="0">
        <v>54.99</v>
      </c>
      <c r="J578" s="0">
        <v>4</v>
      </c>
    </row>
    <row r="579" spans="1:10" customHeight="0">
      <c r="A579" s="0">
        <f>HYPERLINK("https://dl.dropboxusercontent.com/scl/fi/p0p6o2kogp5j7n07yuk9y/mountain-135154-t.jpg?rlkey=7iqhpxi27e8vzbpcc7lk2c5tu&amp;dl=0","Click to download Image")</f>
      </c>
      <c r="B579" s="0">
        <f>HYPERLINK("https://dl.dropboxusercontent.com/scl/fi/p9nc0wmpop3m1m1zwh517/mens-pullover-size-chartsblaise.jpg?rlkey=gnonmnnpokj07kpgwlfobtnw6&amp;dl=0","Click to download SizeChart")</f>
      </c>
      <c r="C579" s="0" t="inlineStr">
        <is>
          <t>Mountain Men's Pullover</t>
        </is>
      </c>
      <c r="D579" s="0" t="inlineStr">
        <is>
          <t>'135154</t>
        </is>
      </c>
      <c r="E579" s="0" t="inlineStr">
        <is>
          <t>NDSU MOUNTA M LG:135154C-L</t>
        </is>
      </c>
      <c r="F579" s="0" t="inlineStr">
        <is>
          <t>'813135154063</t>
        </is>
      </c>
      <c r="G579" s="0" t="inlineStr">
        <is>
          <t>MENS</t>
        </is>
      </c>
      <c r="H579" s="0" t="inlineStr">
        <is>
          <t>L</t>
        </is>
      </c>
      <c r="I579" s="0">
        <v>54.99</v>
      </c>
      <c r="J579" s="0">
        <v>4</v>
      </c>
    </row>
    <row r="580" spans="1:10" customHeight="0">
      <c r="A580" s="0">
        <f>HYPERLINK("https://dl.dropboxusercontent.com/scl/fi/p0p6o2kogp5j7n07yuk9y/mountain-135154-t.jpg?rlkey=7iqhpxi27e8vzbpcc7lk2c5tu&amp;dl=0","Click to download Image")</f>
      </c>
      <c r="B580" s="0">
        <f>HYPERLINK("https://dl.dropboxusercontent.com/scl/fi/p9nc0wmpop3m1m1zwh517/mens-pullover-size-chartsblaise.jpg?rlkey=gnonmnnpokj07kpgwlfobtnw6&amp;dl=0","Click to download SizeChart")</f>
      </c>
      <c r="C580" s="0" t="inlineStr">
        <is>
          <t>Mountain Men's Pullover</t>
        </is>
      </c>
      <c r="D580" s="0" t="inlineStr">
        <is>
          <t>'135154</t>
        </is>
      </c>
      <c r="E580" s="0" t="inlineStr">
        <is>
          <t>NDSU MOUNTA M LG:135154D-XL</t>
        </is>
      </c>
      <c r="F580" s="0" t="inlineStr">
        <is>
          <t>'813135154070</t>
        </is>
      </c>
      <c r="G580" s="0" t="inlineStr">
        <is>
          <t>MENS</t>
        </is>
      </c>
      <c r="H580" s="0" t="inlineStr">
        <is>
          <t>XL</t>
        </is>
      </c>
      <c r="I580" s="0">
        <v>54.99</v>
      </c>
      <c r="J580" s="0">
        <v>2</v>
      </c>
    </row>
    <row r="581" spans="1:10" customHeight="0">
      <c r="A581" s="0">
        <f>HYPERLINK("https://dl.dropboxusercontent.com/scl/fi/p0p6o2kogp5j7n07yuk9y/mountain-135154-t.jpg?rlkey=7iqhpxi27e8vzbpcc7lk2c5tu&amp;dl=0","Click to download Image")</f>
      </c>
      <c r="B581" s="0">
        <f>HYPERLINK("https://dl.dropboxusercontent.com/scl/fi/p9nc0wmpop3m1m1zwh517/mens-pullover-size-chartsblaise.jpg?rlkey=gnonmnnpokj07kpgwlfobtnw6&amp;dl=0","Click to download SizeChart")</f>
      </c>
      <c r="C581" s="0" t="inlineStr">
        <is>
          <t>Mountain Men's Pullover</t>
        </is>
      </c>
      <c r="D581" s="0" t="inlineStr">
        <is>
          <t>'135154</t>
        </is>
      </c>
      <c r="E581" s="0" t="inlineStr">
        <is>
          <t>NDSU MOUNTA M LG:135154E-2XL</t>
        </is>
      </c>
      <c r="F581" s="0" t="inlineStr">
        <is>
          <t>'813135154087</t>
        </is>
      </c>
      <c r="G581" s="0" t="inlineStr">
        <is>
          <t>MENS</t>
        </is>
      </c>
      <c r="H581" s="0" t="inlineStr">
        <is>
          <t>2XL</t>
        </is>
      </c>
      <c r="I581" s="0">
        <v>54.99</v>
      </c>
      <c r="J581" s="0">
        <v>0</v>
      </c>
    </row>
    <row r="582" spans="1:10" customHeight="0">
      <c r="A582" s="0">
        <f>HYPERLINK("https://dl.dropboxusercontent.com/scl/fi/p0p6o2kogp5j7n07yuk9y/mountain-135154-t.jpg?rlkey=7iqhpxi27e8vzbpcc7lk2c5tu&amp;dl=0","Click to download Image")</f>
      </c>
      <c r="B582" s="0">
        <f>HYPERLINK("https://dl.dropboxusercontent.com/scl/fi/p9nc0wmpop3m1m1zwh517/mens-pullover-size-chartsblaise.jpg?rlkey=gnonmnnpokj07kpgwlfobtnw6&amp;dl=0","Click to download SizeChart")</f>
      </c>
      <c r="C582" s="0" t="inlineStr">
        <is>
          <t>Mountain Men's Pullover</t>
        </is>
      </c>
      <c r="D582" s="0" t="inlineStr">
        <is>
          <t>'135154</t>
        </is>
      </c>
      <c r="E582" s="0" t="inlineStr">
        <is>
          <t>NDSU MOUNTA M LG:135154F-3XL</t>
        </is>
      </c>
      <c r="F582" s="0" t="inlineStr">
        <is>
          <t>'813135154094</t>
        </is>
      </c>
      <c r="G582" s="0" t="inlineStr">
        <is>
          <t>MENS</t>
        </is>
      </c>
      <c r="H582" s="0" t="inlineStr">
        <is>
          <t>3XL</t>
        </is>
      </c>
      <c r="I582" s="0">
        <v>54.99</v>
      </c>
      <c r="J582" s="0">
        <v>1</v>
      </c>
    </row>
    <row r="583" spans="1:10" customHeight="0">
      <c r="A583" s="0">
        <f>HYPERLINK("https://dl.dropboxusercontent.com/scl/fi/p0p6o2kogp5j7n07yuk9y/mountain-135154-t.jpg?rlkey=7iqhpxi27e8vzbpcc7lk2c5tu&amp;dl=0","Click to download Image")</f>
      </c>
      <c r="B583" s="0">
        <f>HYPERLINK("https://dl.dropboxusercontent.com/scl/fi/p9nc0wmpop3m1m1zwh517/mens-pullover-size-chartsblaise.jpg?rlkey=gnonmnnpokj07kpgwlfobtnw6&amp;dl=0","Click to download SizeChart")</f>
      </c>
      <c r="C583" s="0" t="inlineStr">
        <is>
          <t>Mountain Men's Pullover</t>
        </is>
      </c>
      <c r="D583" s="0" t="inlineStr">
        <is>
          <t>'135154</t>
        </is>
      </c>
      <c r="E583" s="0" t="inlineStr">
        <is>
          <t>NDSU MOUNTA M LG 12PK:135154Z-12PK</t>
        </is>
      </c>
      <c r="F583" s="0" t="inlineStr">
        <is>
          <t>'813135154995</t>
        </is>
      </c>
      <c r="G583" s="0" t="inlineStr">
        <is>
          <t>MENS</t>
        </is>
      </c>
      <c r="H583" s="0" t="inlineStr">
        <is>
          <t>12 PACK</t>
        </is>
      </c>
      <c r="I583" s="0">
        <v>534</v>
      </c>
      <c r="J583" s="0">
        <v>0</v>
      </c>
    </row>
    <row r="584" spans="1:10" customHeight="0">
      <c r="A584" s="0">
        <f>HYPERLINK("https://dl.dropboxusercontent.com/scl/fi/fxh44citxhtdpx9exv4ur/court-134019-tn.jpg?rlkey=ggy3ik89dzn4510fv351zpf3m&amp;dl=0","Click to download Image")</f>
      </c>
      <c r="B584" s="0">
        <f>HYPERLINK("https://dl.dropboxusercontent.com/scl/fi/b0fkc7cfm8zn8guv1le7o/graphic-update2022-mens.jpg?rlkey=tk1g781vxtavng90uz9k9krtg&amp;dl=0","Click to download SizeChart")</f>
      </c>
      <c r="C584" s="0" t="inlineStr">
        <is>
          <t>Court Men's Pullover</t>
        </is>
      </c>
      <c r="D584" s="0" t="inlineStr">
        <is>
          <t>'134019</t>
        </is>
      </c>
      <c r="E584" s="0" t="inlineStr">
        <is>
          <t>NDSU COURT M GN:134019A-S</t>
        </is>
      </c>
      <c r="F584" s="0" t="inlineStr">
        <is>
          <t>'813134019042</t>
        </is>
      </c>
      <c r="G584" s="0" t="inlineStr">
        <is>
          <t>MENS</t>
        </is>
      </c>
      <c r="H584" s="0" t="inlineStr">
        <is>
          <t>S</t>
        </is>
      </c>
      <c r="I584" s="0">
        <v>54.99</v>
      </c>
      <c r="J584" s="0">
        <v>2</v>
      </c>
    </row>
    <row r="585" spans="1:10" customHeight="0">
      <c r="A585" s="0">
        <f>HYPERLINK("https://dl.dropboxusercontent.com/scl/fi/fxh44citxhtdpx9exv4ur/court-134019-tn.jpg?rlkey=ggy3ik89dzn4510fv351zpf3m&amp;dl=0","Click to download Image")</f>
      </c>
      <c r="B585" s="0">
        <f>HYPERLINK("https://dl.dropboxusercontent.com/scl/fi/b0fkc7cfm8zn8guv1le7o/graphic-update2022-mens.jpg?rlkey=tk1g781vxtavng90uz9k9krtg&amp;dl=0","Click to download SizeChart")</f>
      </c>
      <c r="C585" s="0" t="inlineStr">
        <is>
          <t>Court Men's Pullover</t>
        </is>
      </c>
      <c r="D585" s="0" t="inlineStr">
        <is>
          <t>'134019</t>
        </is>
      </c>
      <c r="E585" s="0" t="inlineStr">
        <is>
          <t>NDSU COURT M GN:134019B-M</t>
        </is>
      </c>
      <c r="F585" s="0" t="inlineStr">
        <is>
          <t>'813134019059</t>
        </is>
      </c>
      <c r="G585" s="0" t="inlineStr">
        <is>
          <t>MENS</t>
        </is>
      </c>
      <c r="H585" s="0" t="inlineStr">
        <is>
          <t>M</t>
        </is>
      </c>
      <c r="I585" s="0">
        <v>54.99</v>
      </c>
      <c r="J585" s="0">
        <v>3</v>
      </c>
    </row>
    <row r="586" spans="1:10" customHeight="0">
      <c r="A586" s="0">
        <f>HYPERLINK("https://dl.dropboxusercontent.com/scl/fi/fxh44citxhtdpx9exv4ur/court-134019-tn.jpg?rlkey=ggy3ik89dzn4510fv351zpf3m&amp;dl=0","Click to download Image")</f>
      </c>
      <c r="B586" s="0">
        <f>HYPERLINK("https://dl.dropboxusercontent.com/scl/fi/b0fkc7cfm8zn8guv1le7o/graphic-update2022-mens.jpg?rlkey=tk1g781vxtavng90uz9k9krtg&amp;dl=0","Click to download SizeChart")</f>
      </c>
      <c r="C586" s="0" t="inlineStr">
        <is>
          <t>Court Men's Pullover</t>
        </is>
      </c>
      <c r="D586" s="0" t="inlineStr">
        <is>
          <t>'134019</t>
        </is>
      </c>
      <c r="E586" s="0" t="inlineStr">
        <is>
          <t>NDSU COURT M GN:134019C-L</t>
        </is>
      </c>
      <c r="F586" s="0" t="inlineStr">
        <is>
          <t>'813134019066</t>
        </is>
      </c>
      <c r="G586" s="0" t="inlineStr">
        <is>
          <t>MENS</t>
        </is>
      </c>
      <c r="H586" s="0" t="inlineStr">
        <is>
          <t>L</t>
        </is>
      </c>
      <c r="I586" s="0">
        <v>54.99</v>
      </c>
      <c r="J586" s="0">
        <v>0</v>
      </c>
    </row>
    <row r="587" spans="1:10" customHeight="0">
      <c r="A587" s="0">
        <f>HYPERLINK("https://dl.dropboxusercontent.com/scl/fi/fxh44citxhtdpx9exv4ur/court-134019-tn.jpg?rlkey=ggy3ik89dzn4510fv351zpf3m&amp;dl=0","Click to download Image")</f>
      </c>
      <c r="B587" s="0">
        <f>HYPERLINK("https://dl.dropboxusercontent.com/scl/fi/b0fkc7cfm8zn8guv1le7o/graphic-update2022-mens.jpg?rlkey=tk1g781vxtavng90uz9k9krtg&amp;dl=0","Click to download SizeChart")</f>
      </c>
      <c r="C587" s="0" t="inlineStr">
        <is>
          <t>Court Men's Pullover</t>
        </is>
      </c>
      <c r="D587" s="0" t="inlineStr">
        <is>
          <t>'134019</t>
        </is>
      </c>
      <c r="E587" s="0" t="inlineStr">
        <is>
          <t>NDSU COURT M GN:134019D-XL</t>
        </is>
      </c>
      <c r="F587" s="0" t="inlineStr">
        <is>
          <t>'813134019073</t>
        </is>
      </c>
      <c r="G587" s="0" t="inlineStr">
        <is>
          <t>MENS</t>
        </is>
      </c>
      <c r="H587" s="0" t="inlineStr">
        <is>
          <t>XL</t>
        </is>
      </c>
      <c r="I587" s="0">
        <v>54.99</v>
      </c>
      <c r="J587" s="0">
        <v>1</v>
      </c>
    </row>
    <row r="588" spans="1:10" customHeight="0">
      <c r="A588" s="0">
        <f>HYPERLINK("https://dl.dropboxusercontent.com/scl/fi/fxh44citxhtdpx9exv4ur/court-134019-tn.jpg?rlkey=ggy3ik89dzn4510fv351zpf3m&amp;dl=0","Click to download Image")</f>
      </c>
      <c r="B588" s="0">
        <f>HYPERLINK("https://dl.dropboxusercontent.com/scl/fi/b0fkc7cfm8zn8guv1le7o/graphic-update2022-mens.jpg?rlkey=tk1g781vxtavng90uz9k9krtg&amp;dl=0","Click to download SizeChart")</f>
      </c>
      <c r="C588" s="0" t="inlineStr">
        <is>
          <t>Court Men's Pullover</t>
        </is>
      </c>
      <c r="D588" s="0" t="inlineStr">
        <is>
          <t>'134019</t>
        </is>
      </c>
      <c r="E588" s="0" t="inlineStr">
        <is>
          <t>NDSU COURT M GN:134019E-2XL</t>
        </is>
      </c>
      <c r="F588" s="0" t="inlineStr">
        <is>
          <t>'813134019080</t>
        </is>
      </c>
      <c r="G588" s="0" t="inlineStr">
        <is>
          <t>MENS</t>
        </is>
      </c>
      <c r="H588" s="0" t="inlineStr">
        <is>
          <t>2XL</t>
        </is>
      </c>
      <c r="I588" s="0">
        <v>54.99</v>
      </c>
      <c r="J588" s="0">
        <v>0</v>
      </c>
    </row>
    <row r="589" spans="1:10" customHeight="0">
      <c r="A589" s="0">
        <f>HYPERLINK("https://dl.dropboxusercontent.com/scl/fi/fxh44citxhtdpx9exv4ur/court-134019-tn.jpg?rlkey=ggy3ik89dzn4510fv351zpf3m&amp;dl=0","Click to download Image")</f>
      </c>
      <c r="B589" s="0">
        <f>HYPERLINK("https://dl.dropboxusercontent.com/scl/fi/b0fkc7cfm8zn8guv1le7o/graphic-update2022-mens.jpg?rlkey=tk1g781vxtavng90uz9k9krtg&amp;dl=0","Click to download SizeChart")</f>
      </c>
      <c r="C589" s="0" t="inlineStr">
        <is>
          <t>Court Men's Pullover</t>
        </is>
      </c>
      <c r="D589" s="0" t="inlineStr">
        <is>
          <t>'134019</t>
        </is>
      </c>
      <c r="E589" s="0" t="inlineStr">
        <is>
          <t>NDSU COURT M GN:134019F-3XL</t>
        </is>
      </c>
      <c r="F589" s="0" t="inlineStr">
        <is>
          <t>'813134019097</t>
        </is>
      </c>
      <c r="G589" s="0" t="inlineStr">
        <is>
          <t>MENS</t>
        </is>
      </c>
      <c r="H589" s="0" t="inlineStr">
        <is>
          <t>3XL</t>
        </is>
      </c>
      <c r="I589" s="0">
        <v>54.99</v>
      </c>
      <c r="J589" s="0">
        <v>1</v>
      </c>
    </row>
    <row r="590" spans="1:10" customHeight="0">
      <c r="A590" s="0">
        <f>HYPERLINK("https://dl.dropboxusercontent.com/scl/fi/fxh44citxhtdpx9exv4ur/court-134019-tn.jpg?rlkey=ggy3ik89dzn4510fv351zpf3m&amp;dl=0","Click to download Image")</f>
      </c>
      <c r="B590" s="0">
        <f>HYPERLINK("https://dl.dropboxusercontent.com/scl/fi/b0fkc7cfm8zn8guv1le7o/graphic-update2022-mens.jpg?rlkey=tk1g781vxtavng90uz9k9krtg&amp;dl=0","Click to download SizeChart")</f>
      </c>
      <c r="C590" s="0" t="inlineStr">
        <is>
          <t>Court Men's Pullover</t>
        </is>
      </c>
      <c r="D590" s="0" t="inlineStr">
        <is>
          <t>'134019</t>
        </is>
      </c>
      <c r="E590" s="0" t="inlineStr">
        <is>
          <t>NDSU COURT M GN 12PK:134019Z-12PK</t>
        </is>
      </c>
      <c r="F590" s="0" t="inlineStr">
        <is>
          <t>'813134019998</t>
        </is>
      </c>
      <c r="G590" s="0" t="inlineStr">
        <is>
          <t>MENS</t>
        </is>
      </c>
      <c r="H590" s="0" t="inlineStr">
        <is>
          <t>12 PACK</t>
        </is>
      </c>
      <c r="I590" s="0">
        <v>534</v>
      </c>
      <c r="J590" s="0">
        <v>0</v>
      </c>
    </row>
    <row r="591" spans="1:10" customHeight="0">
      <c r="A591" s="0">
        <f>HYPERLINK("https://dl.dropboxusercontent.com/scl/fi/jsmt3yvli1042koqfljw6/slate-134267-tn.jpg?rlkey=e77rpqpvr93mipy8zhaws6e7t&amp;dl=0","Click to download Image")</f>
      </c>
      <c r="B591" s="0">
        <f>HYPERLINK("https://dl.dropboxusercontent.com/scl/fi/0b620zn6fnkub4zd06c0r/mens-t-shirt-size-chartsslate-ls.jpg?rlkey=d333rwxq2c9v9u3gt3giehh6y&amp;dl=0","Click to download SizeChart")</f>
      </c>
      <c r="C591" s="0" t="inlineStr">
        <is>
          <t>Slate Men's Long Sleeve Shirt</t>
        </is>
      </c>
      <c r="D591" s="0" t="inlineStr">
        <is>
          <t>'134264</t>
        </is>
      </c>
      <c r="E591" s="0" t="inlineStr">
        <is>
          <t>NDSU SLATE M BK:134264A-S</t>
        </is>
      </c>
      <c r="F591" s="0" t="inlineStr">
        <is>
          <t>'813134264046</t>
        </is>
      </c>
      <c r="G591" s="0" t="inlineStr">
        <is>
          <t>MENS</t>
        </is>
      </c>
      <c r="H591" s="0" t="inlineStr">
        <is>
          <t>S</t>
        </is>
      </c>
      <c r="I591" s="0">
        <v>32.99</v>
      </c>
      <c r="J591" s="0">
        <v>3</v>
      </c>
    </row>
    <row r="592" spans="1:10" customHeight="0">
      <c r="A592" s="0">
        <f>HYPERLINK("https://dl.dropboxusercontent.com/scl/fi/jsmt3yvli1042koqfljw6/slate-134267-tn.jpg?rlkey=e77rpqpvr93mipy8zhaws6e7t&amp;dl=0","Click to download Image")</f>
      </c>
      <c r="B592" s="0">
        <f>HYPERLINK("https://dl.dropboxusercontent.com/scl/fi/0b620zn6fnkub4zd06c0r/mens-t-shirt-size-chartsslate-ls.jpg?rlkey=d333rwxq2c9v9u3gt3giehh6y&amp;dl=0","Click to download SizeChart")</f>
      </c>
      <c r="C592" s="0" t="inlineStr">
        <is>
          <t>Slate Men's Long Sleeve Shirt</t>
        </is>
      </c>
      <c r="D592" s="0" t="inlineStr">
        <is>
          <t>'134264</t>
        </is>
      </c>
      <c r="E592" s="0" t="inlineStr">
        <is>
          <t>NDSU SLATE M BK:134264B-M</t>
        </is>
      </c>
      <c r="F592" s="0" t="inlineStr">
        <is>
          <t>'813134264053</t>
        </is>
      </c>
      <c r="G592" s="0" t="inlineStr">
        <is>
          <t>MENS</t>
        </is>
      </c>
      <c r="H592" s="0" t="inlineStr">
        <is>
          <t>M</t>
        </is>
      </c>
      <c r="I592" s="0">
        <v>32.99</v>
      </c>
      <c r="J592" s="0">
        <v>6</v>
      </c>
    </row>
    <row r="593" spans="1:10" customHeight="0">
      <c r="A593" s="0">
        <f>HYPERLINK("https://dl.dropboxusercontent.com/scl/fi/jsmt3yvli1042koqfljw6/slate-134267-tn.jpg?rlkey=e77rpqpvr93mipy8zhaws6e7t&amp;dl=0","Click to download Image")</f>
      </c>
      <c r="B593" s="0">
        <f>HYPERLINK("https://dl.dropboxusercontent.com/scl/fi/0b620zn6fnkub4zd06c0r/mens-t-shirt-size-chartsslate-ls.jpg?rlkey=d333rwxq2c9v9u3gt3giehh6y&amp;dl=0","Click to download SizeChart")</f>
      </c>
      <c r="C593" s="0" t="inlineStr">
        <is>
          <t>Slate Men's Long Sleeve Shirt</t>
        </is>
      </c>
      <c r="D593" s="0" t="inlineStr">
        <is>
          <t>'134264</t>
        </is>
      </c>
      <c r="E593" s="0" t="inlineStr">
        <is>
          <t>NDSU SLATE M BK:134264C-L</t>
        </is>
      </c>
      <c r="F593" s="0" t="inlineStr">
        <is>
          <t>'813134264060</t>
        </is>
      </c>
      <c r="G593" s="0" t="inlineStr">
        <is>
          <t>MENS</t>
        </is>
      </c>
      <c r="H593" s="0" t="inlineStr">
        <is>
          <t>L</t>
        </is>
      </c>
      <c r="I593" s="0">
        <v>32.99</v>
      </c>
      <c r="J593" s="0">
        <v>9</v>
      </c>
    </row>
    <row r="594" spans="1:10" customHeight="0">
      <c r="A594" s="0">
        <f>HYPERLINK("https://dl.dropboxusercontent.com/scl/fi/jsmt3yvli1042koqfljw6/slate-134267-tn.jpg?rlkey=e77rpqpvr93mipy8zhaws6e7t&amp;dl=0","Click to download Image")</f>
      </c>
      <c r="B594" s="0">
        <f>HYPERLINK("https://dl.dropboxusercontent.com/scl/fi/0b620zn6fnkub4zd06c0r/mens-t-shirt-size-chartsslate-ls.jpg?rlkey=d333rwxq2c9v9u3gt3giehh6y&amp;dl=0","Click to download SizeChart")</f>
      </c>
      <c r="C594" s="0" t="inlineStr">
        <is>
          <t>Slate Men's Long Sleeve Shirt</t>
        </is>
      </c>
      <c r="D594" s="0" t="inlineStr">
        <is>
          <t>'134264</t>
        </is>
      </c>
      <c r="E594" s="0" t="inlineStr">
        <is>
          <t>NDSU SLATE M BK:134264D-XL</t>
        </is>
      </c>
      <c r="F594" s="0" t="inlineStr">
        <is>
          <t>'813134264077</t>
        </is>
      </c>
      <c r="G594" s="0" t="inlineStr">
        <is>
          <t>MENS</t>
        </is>
      </c>
      <c r="H594" s="0" t="inlineStr">
        <is>
          <t>XL</t>
        </is>
      </c>
      <c r="I594" s="0">
        <v>32.99</v>
      </c>
      <c r="J594" s="0">
        <v>9</v>
      </c>
    </row>
    <row r="595" spans="1:10" customHeight="0">
      <c r="A595" s="0">
        <f>HYPERLINK("https://dl.dropboxusercontent.com/scl/fi/jsmt3yvli1042koqfljw6/slate-134267-tn.jpg?rlkey=e77rpqpvr93mipy8zhaws6e7t&amp;dl=0","Click to download Image")</f>
      </c>
      <c r="B595" s="0">
        <f>HYPERLINK("https://dl.dropboxusercontent.com/scl/fi/0b620zn6fnkub4zd06c0r/mens-t-shirt-size-chartsslate-ls.jpg?rlkey=d333rwxq2c9v9u3gt3giehh6y&amp;dl=0","Click to download SizeChart")</f>
      </c>
      <c r="C595" s="0" t="inlineStr">
        <is>
          <t>Slate Men's Long Sleeve Shirt</t>
        </is>
      </c>
      <c r="D595" s="0" t="inlineStr">
        <is>
          <t>'134264</t>
        </is>
      </c>
      <c r="E595" s="0" t="inlineStr">
        <is>
          <t>NDSU SLATE M BK:134264E-2XL</t>
        </is>
      </c>
      <c r="F595" s="0" t="inlineStr">
        <is>
          <t>'813134264084</t>
        </is>
      </c>
      <c r="G595" s="0" t="inlineStr">
        <is>
          <t>MENS</t>
        </is>
      </c>
      <c r="H595" s="0" t="inlineStr">
        <is>
          <t>2XL</t>
        </is>
      </c>
      <c r="I595" s="0">
        <v>32.99</v>
      </c>
      <c r="J595" s="0">
        <v>6</v>
      </c>
    </row>
    <row r="596" spans="1:10" customHeight="0">
      <c r="A596" s="0">
        <f>HYPERLINK("https://dl.dropboxusercontent.com/scl/fi/jsmt3yvli1042koqfljw6/slate-134267-tn.jpg?rlkey=e77rpqpvr93mipy8zhaws6e7t&amp;dl=0","Click to download Image")</f>
      </c>
      <c r="B596" s="0">
        <f>HYPERLINK("https://dl.dropboxusercontent.com/scl/fi/0b620zn6fnkub4zd06c0r/mens-t-shirt-size-chartsslate-ls.jpg?rlkey=d333rwxq2c9v9u3gt3giehh6y&amp;dl=0","Click to download SizeChart")</f>
      </c>
      <c r="C596" s="0" t="inlineStr">
        <is>
          <t>Slate Men's Long Sleeve Shirt</t>
        </is>
      </c>
      <c r="D596" s="0" t="inlineStr">
        <is>
          <t>'134264</t>
        </is>
      </c>
      <c r="E596" s="0" t="inlineStr">
        <is>
          <t>NDSU SLATE M BK:134264F-3XL</t>
        </is>
      </c>
      <c r="F596" s="0" t="inlineStr">
        <is>
          <t>'813134264091</t>
        </is>
      </c>
      <c r="G596" s="0" t="inlineStr">
        <is>
          <t>MENS</t>
        </is>
      </c>
      <c r="H596" s="0" t="inlineStr">
        <is>
          <t>3XL</t>
        </is>
      </c>
      <c r="I596" s="0">
        <v>32.99</v>
      </c>
      <c r="J596" s="0">
        <v>3</v>
      </c>
    </row>
    <row r="597" spans="1:10" customHeight="0">
      <c r="A597" s="0">
        <f>HYPERLINK("https://dl.dropboxusercontent.com/scl/fi/jsmt3yvli1042koqfljw6/slate-134267-tn.jpg?rlkey=e77rpqpvr93mipy8zhaws6e7t&amp;dl=0","Click to download Image")</f>
      </c>
      <c r="B597" s="0">
        <f>HYPERLINK("https://dl.dropboxusercontent.com/scl/fi/0b620zn6fnkub4zd06c0r/mens-t-shirt-size-chartsslate-ls.jpg?rlkey=d333rwxq2c9v9u3gt3giehh6y&amp;dl=0","Click to download SizeChart")</f>
      </c>
      <c r="C597" s="0" t="inlineStr">
        <is>
          <t>Slate Men's Long Sleeve Shirt</t>
        </is>
      </c>
      <c r="D597" s="0" t="inlineStr">
        <is>
          <t>'134264</t>
        </is>
      </c>
      <c r="E597" s="0" t="inlineStr">
        <is>
          <t>NDSU SLATE M BK 12PK:134264Z-12PK</t>
        </is>
      </c>
      <c r="F597" s="0" t="inlineStr">
        <is>
          <t>'813134264992</t>
        </is>
      </c>
      <c r="G597" s="0" t="inlineStr">
        <is>
          <t>MENS</t>
        </is>
      </c>
      <c r="H597" s="0" t="inlineStr">
        <is>
          <t>12 PACK</t>
        </is>
      </c>
      <c r="I597" s="0">
        <v>322.8</v>
      </c>
      <c r="J597" s="0">
        <v>3</v>
      </c>
    </row>
    <row r="598" spans="1:10" customHeight="0">
      <c r="A598" s="0">
        <f>HYPERLINK("https://dl.dropboxusercontent.com/scl/fi/fwgl96efohw5syfmyqdg8/novak-136599-tn.jpg?rlkey=zmw1wgq5tcelhgb9efubbpdm2&amp;dl=0","Click to download Image")</f>
      </c>
      <c r="C598" s="0" t="inlineStr">
        <is>
          <t>Novak Men's Cap</t>
        </is>
      </c>
      <c r="D598" s="0" t="inlineStr">
        <is>
          <t>'136599</t>
        </is>
      </c>
      <c r="E598" s="0" t="inlineStr">
        <is>
          <t>NDSU NOVAK A LG:136599</t>
        </is>
      </c>
      <c r="F598" s="0" t="inlineStr">
        <is>
          <t>'713136599002</t>
        </is>
      </c>
      <c r="G598" s="0" t="inlineStr">
        <is>
          <t>MENS</t>
        </is>
      </c>
      <c r="H598" s="0" t="inlineStr">
        <is>
          <t>STANDARD MENS</t>
        </is>
      </c>
      <c r="I598" s="0">
        <v>24.99</v>
      </c>
      <c r="J598" s="0">
        <v>64</v>
      </c>
    </row>
    <row r="599" spans="1:10" customHeight="0">
      <c r="A599" s="0">
        <f>HYPERLINK("https://dl.dropboxusercontent.com/scl/fi/orps1o38cig0d6yh1767y/eaton-136302-tn.jpg?rlkey=t1fqj8pbwwer3kt24auf9os08&amp;dl=0","Click to download Image")</f>
      </c>
      <c r="C599" s="0" t="inlineStr">
        <is>
          <t>Eaton Youth Cap</t>
        </is>
      </c>
      <c r="D599" s="0" t="inlineStr">
        <is>
          <t>'Y13630</t>
        </is>
      </c>
      <c r="E599" s="0" t="inlineStr">
        <is>
          <t>NDSU EATON Y BK:Y13630</t>
        </is>
      </c>
      <c r="F599" s="0" t="inlineStr">
        <is>
          <t>'713136302039</t>
        </is>
      </c>
      <c r="G599" s="0" t="inlineStr">
        <is>
          <t>YOUTH</t>
        </is>
      </c>
      <c r="H599" s="0" t="inlineStr">
        <is>
          <t>YOUTH</t>
        </is>
      </c>
      <c r="I599" s="0">
        <v>24.99</v>
      </c>
      <c r="J599" s="0">
        <v>42</v>
      </c>
    </row>
    <row r="600" spans="1:10" customHeight="0">
      <c r="A600" s="0">
        <f>HYPERLINK("https://dl.dropboxusercontent.com/scl/fi/icnorsp27dyw4whutg059/dribble-135214-tn.jpg?rlkey=evx97dz2cf7oa21ucj9qwv0l3&amp;dl=0","Click to download Image")</f>
      </c>
      <c r="B600" s="0">
        <f>HYPERLINK("https://dl.dropboxusercontent.com/scl/fi/11rcdx6izjrdjrwweznoy/graphic-update2022-youth.jpg?rlkey=oj5lke3lv6pqnjna44q313b9s&amp;dl=0","Click to download SizeChart")</f>
      </c>
      <c r="C600" s="0" t="inlineStr">
        <is>
          <t>Dribble Youth Hoodie</t>
        </is>
      </c>
      <c r="D600" s="0" t="inlineStr">
        <is>
          <t>'Y13521</t>
        </is>
      </c>
      <c r="E600" s="0" t="inlineStr">
        <is>
          <t>NDSU DRIBBL Y GY:Y13521B-YS</t>
        </is>
      </c>
      <c r="F600" s="0" t="inlineStr">
        <is>
          <t>'813135214019</t>
        </is>
      </c>
      <c r="G600" s="0" t="inlineStr">
        <is>
          <t>YOUTH</t>
        </is>
      </c>
      <c r="H600" s="0" t="inlineStr">
        <is>
          <t>YS</t>
        </is>
      </c>
      <c r="I600" s="0">
        <v>54.99</v>
      </c>
      <c r="J600" s="0">
        <v>1</v>
      </c>
    </row>
    <row r="601" spans="1:10" customHeight="0">
      <c r="A601" s="0">
        <f>HYPERLINK("https://dl.dropboxusercontent.com/scl/fi/icnorsp27dyw4whutg059/dribble-135214-tn.jpg?rlkey=evx97dz2cf7oa21ucj9qwv0l3&amp;dl=0","Click to download Image")</f>
      </c>
      <c r="B601" s="0">
        <f>HYPERLINK("https://dl.dropboxusercontent.com/scl/fi/11rcdx6izjrdjrwweznoy/graphic-update2022-youth.jpg?rlkey=oj5lke3lv6pqnjna44q313b9s&amp;dl=0","Click to download SizeChart")</f>
      </c>
      <c r="C601" s="0" t="inlineStr">
        <is>
          <t>Dribble Youth Hoodie</t>
        </is>
      </c>
      <c r="D601" s="0" t="inlineStr">
        <is>
          <t>'Y13521</t>
        </is>
      </c>
      <c r="E601" s="0" t="inlineStr">
        <is>
          <t>NDSU DRIBBL Y GY:Y13521C-YM</t>
        </is>
      </c>
      <c r="F601" s="0" t="inlineStr">
        <is>
          <t>'813135214026</t>
        </is>
      </c>
      <c r="G601" s="0" t="inlineStr">
        <is>
          <t>YOUTH</t>
        </is>
      </c>
      <c r="H601" s="0" t="inlineStr">
        <is>
          <t>YM</t>
        </is>
      </c>
      <c r="I601" s="0">
        <v>54.99</v>
      </c>
      <c r="J601" s="0">
        <v>0</v>
      </c>
    </row>
    <row r="602" spans="1:10" customHeight="0">
      <c r="A602" s="0">
        <f>HYPERLINK("https://dl.dropboxusercontent.com/scl/fi/icnorsp27dyw4whutg059/dribble-135214-tn.jpg?rlkey=evx97dz2cf7oa21ucj9qwv0l3&amp;dl=0","Click to download Image")</f>
      </c>
      <c r="B602" s="0">
        <f>HYPERLINK("https://dl.dropboxusercontent.com/scl/fi/11rcdx6izjrdjrwweznoy/graphic-update2022-youth.jpg?rlkey=oj5lke3lv6pqnjna44q313b9s&amp;dl=0","Click to download SizeChart")</f>
      </c>
      <c r="C602" s="0" t="inlineStr">
        <is>
          <t>Dribble Youth Hoodie</t>
        </is>
      </c>
      <c r="D602" s="0" t="inlineStr">
        <is>
          <t>'Y13521</t>
        </is>
      </c>
      <c r="E602" s="0" t="inlineStr">
        <is>
          <t>NDSU DRIBBL Y GY:Y13521D-YL</t>
        </is>
      </c>
      <c r="F602" s="0" t="inlineStr">
        <is>
          <t>'813135214033</t>
        </is>
      </c>
      <c r="G602" s="0" t="inlineStr">
        <is>
          <t>YOUTH</t>
        </is>
      </c>
      <c r="H602" s="0" t="inlineStr">
        <is>
          <t>YL</t>
        </is>
      </c>
      <c r="I602" s="0">
        <v>54.99</v>
      </c>
      <c r="J602" s="0">
        <v>0</v>
      </c>
    </row>
    <row r="603" spans="1:10" customHeight="0">
      <c r="A603" s="0">
        <f>HYPERLINK("https://dl.dropboxusercontent.com/scl/fi/icnorsp27dyw4whutg059/dribble-135214-tn.jpg?rlkey=evx97dz2cf7oa21ucj9qwv0l3&amp;dl=0","Click to download Image")</f>
      </c>
      <c r="B603" s="0">
        <f>HYPERLINK("https://dl.dropboxusercontent.com/scl/fi/11rcdx6izjrdjrwweznoy/graphic-update2022-youth.jpg?rlkey=oj5lke3lv6pqnjna44q313b9s&amp;dl=0","Click to download SizeChart")</f>
      </c>
      <c r="C603" s="0" t="inlineStr">
        <is>
          <t>Dribble Youth Hoodie</t>
        </is>
      </c>
      <c r="D603" s="0" t="inlineStr">
        <is>
          <t>'Y13521</t>
        </is>
      </c>
      <c r="E603" s="0" t="inlineStr">
        <is>
          <t>NDSU DRIBBL Y GY:Y13521E-YXL</t>
        </is>
      </c>
      <c r="F603" s="0" t="inlineStr">
        <is>
          <t>'813135214040</t>
        </is>
      </c>
      <c r="G603" s="0" t="inlineStr">
        <is>
          <t>YOUTH</t>
        </is>
      </c>
      <c r="H603" s="0" t="inlineStr">
        <is>
          <t>YXL</t>
        </is>
      </c>
      <c r="I603" s="0">
        <v>54.99</v>
      </c>
      <c r="J603" s="0">
        <v>0</v>
      </c>
    </row>
    <row r="604" spans="1:10" customHeight="0">
      <c r="A604" s="0">
        <f>HYPERLINK("https://dl.dropboxusercontent.com/scl/fi/icnorsp27dyw4whutg059/dribble-135214-tn.jpg?rlkey=evx97dz2cf7oa21ucj9qwv0l3&amp;dl=0","Click to download Image")</f>
      </c>
      <c r="B604" s="0">
        <f>HYPERLINK("https://dl.dropboxusercontent.com/scl/fi/11rcdx6izjrdjrwweznoy/graphic-update2022-youth.jpg?rlkey=oj5lke3lv6pqnjna44q313b9s&amp;dl=0","Click to download SizeChart")</f>
      </c>
      <c r="C604" s="0" t="inlineStr">
        <is>
          <t>Dribble Youth Hoodie</t>
        </is>
      </c>
      <c r="D604" s="0" t="inlineStr">
        <is>
          <t>'Y13521</t>
        </is>
      </c>
      <c r="E604" s="0" t="inlineStr">
        <is>
          <t>NDSU DRIBBL Y GY 12PK:Y13521Z-12PK</t>
        </is>
      </c>
      <c r="F604" s="0" t="inlineStr">
        <is>
          <t>'813135214996</t>
        </is>
      </c>
      <c r="G604" s="0" t="inlineStr">
        <is>
          <t>YOUTH</t>
        </is>
      </c>
      <c r="H604" s="0" t="inlineStr">
        <is>
          <t>12 PACK</t>
        </is>
      </c>
      <c r="I604" s="0">
        <v>528</v>
      </c>
      <c r="J604" s="0">
        <v>0</v>
      </c>
    </row>
    <row r="605" spans="1:10" customHeight="0">
      <c r="A605" s="0">
        <f>HYPERLINK("https://dl.dropboxusercontent.com/scl/fi/jqxehdl3fnnh1t7ygp8br/dribble-135214-tn.jpg?rlkey=q5y7sv2i1aikeihyjohhh2l0u&amp;dl=0","Click to download Image")</f>
      </c>
      <c r="B605" s="0">
        <f>HYPERLINK("https://dl.dropboxusercontent.com/scl/fi/wf626z3ghq66av1cy2sne/graphic-update2022-toddler.jpg?rlkey=x37yewr597wkz4tioo4id3eye&amp;dl=0","Click to download SizeChart")</f>
      </c>
      <c r="C605" s="0" t="inlineStr">
        <is>
          <t>Dribble Toddler Hoodie</t>
        </is>
      </c>
      <c r="D605" s="0" t="inlineStr">
        <is>
          <t>'T13521</t>
        </is>
      </c>
      <c r="E605" s="0" t="inlineStr">
        <is>
          <t>NDSU DRIBBL T GY:T13521A-2T</t>
        </is>
      </c>
      <c r="F605" s="0" t="inlineStr">
        <is>
          <t>'813135214088</t>
        </is>
      </c>
      <c r="G605" s="0" t="inlineStr">
        <is>
          <t>TODDLER</t>
        </is>
      </c>
      <c r="H605" s="0" t="inlineStr">
        <is>
          <t>2T</t>
        </is>
      </c>
      <c r="I605" s="0">
        <v>54.99</v>
      </c>
      <c r="J605" s="0">
        <v>0</v>
      </c>
    </row>
    <row r="606" spans="1:10" customHeight="0">
      <c r="A606" s="0">
        <f>HYPERLINK("https://dl.dropboxusercontent.com/scl/fi/jqxehdl3fnnh1t7ygp8br/dribble-135214-tn.jpg?rlkey=q5y7sv2i1aikeihyjohhh2l0u&amp;dl=0","Click to download Image")</f>
      </c>
      <c r="B606" s="0">
        <f>HYPERLINK("https://dl.dropboxusercontent.com/scl/fi/wf626z3ghq66av1cy2sne/graphic-update2022-toddler.jpg?rlkey=x37yewr597wkz4tioo4id3eye&amp;dl=0","Click to download SizeChart")</f>
      </c>
      <c r="C606" s="0" t="inlineStr">
        <is>
          <t>Dribble Toddler Hoodie</t>
        </is>
      </c>
      <c r="D606" s="0" t="inlineStr">
        <is>
          <t>'T13521</t>
        </is>
      </c>
      <c r="E606" s="0" t="inlineStr">
        <is>
          <t>NDSU DRIBBL T GY:T13521B-3T</t>
        </is>
      </c>
      <c r="F606" s="0" t="inlineStr">
        <is>
          <t>'813135214095</t>
        </is>
      </c>
      <c r="G606" s="0" t="inlineStr">
        <is>
          <t>TODDLER</t>
        </is>
      </c>
      <c r="H606" s="0" t="inlineStr">
        <is>
          <t>3T</t>
        </is>
      </c>
      <c r="I606" s="0">
        <v>54.99</v>
      </c>
      <c r="J606" s="0">
        <v>0</v>
      </c>
    </row>
    <row r="607" spans="1:10" customHeight="0">
      <c r="A607" s="0">
        <f>HYPERLINK("https://dl.dropboxusercontent.com/scl/fi/jqxehdl3fnnh1t7ygp8br/dribble-135214-tn.jpg?rlkey=q5y7sv2i1aikeihyjohhh2l0u&amp;dl=0","Click to download Image")</f>
      </c>
      <c r="B607" s="0">
        <f>HYPERLINK("https://dl.dropboxusercontent.com/scl/fi/wf626z3ghq66av1cy2sne/graphic-update2022-toddler.jpg?rlkey=x37yewr597wkz4tioo4id3eye&amp;dl=0","Click to download SizeChart")</f>
      </c>
      <c r="C607" s="0" t="inlineStr">
        <is>
          <t>Dribble Toddler Hoodie</t>
        </is>
      </c>
      <c r="D607" s="0" t="inlineStr">
        <is>
          <t>'T13521</t>
        </is>
      </c>
      <c r="E607" s="0" t="inlineStr">
        <is>
          <t>NDSU DRIBBL T GY:T13521C-4T</t>
        </is>
      </c>
      <c r="F607" s="0" t="inlineStr">
        <is>
          <t>'813135214101</t>
        </is>
      </c>
      <c r="G607" s="0" t="inlineStr">
        <is>
          <t>TODDLER</t>
        </is>
      </c>
      <c r="H607" s="0" t="inlineStr">
        <is>
          <t>4T</t>
        </is>
      </c>
      <c r="I607" s="0">
        <v>54.99</v>
      </c>
      <c r="J607" s="0">
        <v>0</v>
      </c>
    </row>
    <row r="608" spans="1:10" customHeight="0">
      <c r="A608" s="0">
        <f>HYPERLINK("https://dl.dropboxusercontent.com/scl/fi/jqxehdl3fnnh1t7ygp8br/dribble-135214-tn.jpg?rlkey=q5y7sv2i1aikeihyjohhh2l0u&amp;dl=0","Click to download Image")</f>
      </c>
      <c r="B608" s="0">
        <f>HYPERLINK("https://dl.dropboxusercontent.com/scl/fi/wf626z3ghq66av1cy2sne/graphic-update2022-toddler.jpg?rlkey=x37yewr597wkz4tioo4id3eye&amp;dl=0","Click to download SizeChart")</f>
      </c>
      <c r="C608" s="0" t="inlineStr">
        <is>
          <t>Dribble Toddler Hoodie</t>
        </is>
      </c>
      <c r="D608" s="0" t="inlineStr">
        <is>
          <t>'T13521</t>
        </is>
      </c>
      <c r="E608" s="0" t="inlineStr">
        <is>
          <t>NDSU DRIBBL T GY:T13521D-5T</t>
        </is>
      </c>
      <c r="F608" s="0" t="inlineStr">
        <is>
          <t>'813135214118</t>
        </is>
      </c>
      <c r="G608" s="0" t="inlineStr">
        <is>
          <t>TODDLER</t>
        </is>
      </c>
      <c r="H608" s="0" t="inlineStr">
        <is>
          <t>5T</t>
        </is>
      </c>
      <c r="I608" s="0">
        <v>54.99</v>
      </c>
      <c r="J608" s="0">
        <v>1</v>
      </c>
    </row>
    <row r="609" spans="1:10" customHeight="0">
      <c r="A609" s="0">
        <f>HYPERLINK("https://dl.dropboxusercontent.com/scl/fi/jqxehdl3fnnh1t7ygp8br/dribble-135214-tn.jpg?rlkey=q5y7sv2i1aikeihyjohhh2l0u&amp;dl=0","Click to download Image")</f>
      </c>
      <c r="B609" s="0">
        <f>HYPERLINK("https://dl.dropboxusercontent.com/scl/fi/wf626z3ghq66av1cy2sne/graphic-update2022-toddler.jpg?rlkey=x37yewr597wkz4tioo4id3eye&amp;dl=0","Click to download SizeChart")</f>
      </c>
      <c r="C609" s="0" t="inlineStr">
        <is>
          <t>Dribble Toddler Hoodie</t>
        </is>
      </c>
      <c r="D609" s="0" t="inlineStr">
        <is>
          <t>'T13521</t>
        </is>
      </c>
      <c r="E609" s="0" t="inlineStr">
        <is>
          <t>NDSU DRIBBL T GY 12PK:T13521Z-12PK</t>
        </is>
      </c>
      <c r="F609" s="0" t="inlineStr">
        <is>
          <t>'813135214989</t>
        </is>
      </c>
      <c r="G609" s="0" t="inlineStr">
        <is>
          <t>TODDLER</t>
        </is>
      </c>
      <c r="H609" s="0" t="inlineStr">
        <is>
          <t>12 PACK</t>
        </is>
      </c>
      <c r="I609" s="0">
        <v>528</v>
      </c>
      <c r="J609" s="0">
        <v>0</v>
      </c>
    </row>
    <row r="610" spans="1:10" customHeight="0">
      <c r="A610" s="0">
        <f>HYPERLINK("https://dl.dropboxusercontent.com/scl/fi/q8tgxn19buwtic1k354ox/121975-af.jpg?rlkey=icj28vjd3y7m0hvzz4jiz5qne&amp;dl=0","Click to download Image")</f>
      </c>
      <c r="C610" s="0" t="inlineStr">
        <is>
          <t>Alec Men's Cap</t>
        </is>
      </c>
      <c r="D610" s="0" t="inlineStr">
        <is>
          <t>'121975</t>
        </is>
      </c>
      <c r="E610" s="0" t="inlineStr">
        <is>
          <t>NDSU ALEC A GN:121975</t>
        </is>
      </c>
      <c r="F610" s="0" t="inlineStr">
        <is>
          <t>'713121975002</t>
        </is>
      </c>
      <c r="G610" s="0" t="inlineStr">
        <is>
          <t>MENS</t>
        </is>
      </c>
      <c r="H610" s="0" t="inlineStr">
        <is>
          <t>STANDARD MENS</t>
        </is>
      </c>
      <c r="I610" s="0">
        <v>24.99</v>
      </c>
      <c r="J610" s="0">
        <v>78</v>
      </c>
    </row>
    <row r="611" spans="1:10" customHeight="0">
      <c r="A611" s="0">
        <f>HYPERLINK("https://dl.dropboxusercontent.com/scl/fi/uc6wgp3mda3x48pkpk3m2/127814t.jpg?rlkey=6by659pf3iwq83y8mp3jm2ffh&amp;dl=0","Click to download Image")</f>
      </c>
      <c r="C611" s="0" t="inlineStr">
        <is>
          <t>Irma Youth T-shirt</t>
        </is>
      </c>
      <c r="D611" s="0" t="inlineStr">
        <is>
          <t>'127814</t>
        </is>
      </c>
      <c r="E611" s="0" t="inlineStr">
        <is>
          <t>NDSU IRMA Y GY:127814B-YS</t>
        </is>
      </c>
      <c r="F611" s="0" t="inlineStr">
        <is>
          <t>'813127814012</t>
        </is>
      </c>
      <c r="G611" s="0" t="inlineStr">
        <is>
          <t>YOUTH</t>
        </is>
      </c>
      <c r="H611" s="0" t="inlineStr">
        <is>
          <t>YS</t>
        </is>
      </c>
      <c r="I611" s="0">
        <v>29.99</v>
      </c>
      <c r="J611" s="0">
        <v>22</v>
      </c>
    </row>
    <row r="612" spans="1:10" customHeight="0">
      <c r="A612" s="0">
        <f>HYPERLINK("https://dl.dropboxusercontent.com/scl/fi/uc6wgp3mda3x48pkpk3m2/127814t.jpg?rlkey=6by659pf3iwq83y8mp3jm2ffh&amp;dl=0","Click to download Image")</f>
      </c>
      <c r="C612" s="0" t="inlineStr">
        <is>
          <t>Irma Youth T-shirt</t>
        </is>
      </c>
      <c r="D612" s="0" t="inlineStr">
        <is>
          <t>'127814</t>
        </is>
      </c>
      <c r="E612" s="0" t="inlineStr">
        <is>
          <t>NDSU IRMA Y GY:127814C-YM</t>
        </is>
      </c>
      <c r="F612" s="0" t="inlineStr">
        <is>
          <t>'813127814029</t>
        </is>
      </c>
      <c r="G612" s="0" t="inlineStr">
        <is>
          <t>YOUTH</t>
        </is>
      </c>
      <c r="H612" s="0" t="inlineStr">
        <is>
          <t>YM</t>
        </is>
      </c>
      <c r="I612" s="0">
        <v>29.99</v>
      </c>
      <c r="J612" s="0">
        <v>21</v>
      </c>
    </row>
    <row r="613" spans="1:10" customHeight="0">
      <c r="A613" s="0">
        <f>HYPERLINK("https://dl.dropboxusercontent.com/scl/fi/uc6wgp3mda3x48pkpk3m2/127814t.jpg?rlkey=6by659pf3iwq83y8mp3jm2ffh&amp;dl=0","Click to download Image")</f>
      </c>
      <c r="C613" s="0" t="inlineStr">
        <is>
          <t>Irma Youth T-shirt</t>
        </is>
      </c>
      <c r="D613" s="0" t="inlineStr">
        <is>
          <t>'127814</t>
        </is>
      </c>
      <c r="E613" s="0" t="inlineStr">
        <is>
          <t>NDSU IRMA Y GY:127814D-YL</t>
        </is>
      </c>
      <c r="F613" s="0" t="inlineStr">
        <is>
          <t>'813127814036</t>
        </is>
      </c>
      <c r="G613" s="0" t="inlineStr">
        <is>
          <t>YOUTH</t>
        </is>
      </c>
      <c r="H613" s="0" t="inlineStr">
        <is>
          <t>YL</t>
        </is>
      </c>
      <c r="I613" s="0">
        <v>29.99</v>
      </c>
      <c r="J613" s="0">
        <v>22</v>
      </c>
    </row>
    <row r="614" spans="1:10" customHeight="0">
      <c r="A614" s="0">
        <f>HYPERLINK("https://dl.dropboxusercontent.com/scl/fi/uc6wgp3mda3x48pkpk3m2/127814t.jpg?rlkey=6by659pf3iwq83y8mp3jm2ffh&amp;dl=0","Click to download Image")</f>
      </c>
      <c r="C614" s="0" t="inlineStr">
        <is>
          <t>Irma Youth T-shirt</t>
        </is>
      </c>
      <c r="D614" s="0" t="inlineStr">
        <is>
          <t>'127814</t>
        </is>
      </c>
      <c r="E614" s="0" t="inlineStr">
        <is>
          <t>NDSU IRMA Y GY:127814E-YXL</t>
        </is>
      </c>
      <c r="F614" s="0" t="inlineStr">
        <is>
          <t>'813127814043</t>
        </is>
      </c>
      <c r="G614" s="0" t="inlineStr">
        <is>
          <t>YOUTH</t>
        </is>
      </c>
      <c r="H614" s="0" t="inlineStr">
        <is>
          <t>YXL</t>
        </is>
      </c>
      <c r="I614" s="0">
        <v>29.99</v>
      </c>
      <c r="J614" s="0">
        <v>22</v>
      </c>
    </row>
    <row r="615" spans="1:10" customHeight="0">
      <c r="A615" s="0">
        <f>HYPERLINK("https://dl.dropboxusercontent.com/scl/fi/uc6wgp3mda3x48pkpk3m2/127814t.jpg?rlkey=6by659pf3iwq83y8mp3jm2ffh&amp;dl=0","Click to download Image")</f>
      </c>
      <c r="C615" s="0" t="inlineStr">
        <is>
          <t>Irma Youth T-shirt</t>
        </is>
      </c>
      <c r="D615" s="0" t="inlineStr">
        <is>
          <t>'127814</t>
        </is>
      </c>
      <c r="E615" s="0" t="inlineStr">
        <is>
          <t>NDSU IRMA Y GY 12PK:127814Z-12PK</t>
        </is>
      </c>
      <c r="F615" s="0" t="inlineStr">
        <is>
          <t>'813127814999</t>
        </is>
      </c>
      <c r="G615" s="0" t="inlineStr">
        <is>
          <t>YOUTH</t>
        </is>
      </c>
      <c r="H615" s="0" t="inlineStr">
        <is>
          <t>12 PACK</t>
        </is>
      </c>
      <c r="I615" s="0">
        <v>288</v>
      </c>
      <c r="J615" s="0">
        <v>7</v>
      </c>
    </row>
    <row r="616" spans="1:10" customHeight="0">
      <c r="A616" s="0">
        <f>HYPERLINK("https://dl.dropboxusercontent.com/scl/fi/0730jbsa6nown39boljtp/127814t.jpg?rlkey=cr8ko79xh5dexc971du399v41&amp;dl=0","Click to download Image")</f>
      </c>
      <c r="C616" s="0" t="inlineStr">
        <is>
          <t>Irma Toddler T-shirt</t>
        </is>
      </c>
      <c r="D616" s="0" t="inlineStr">
        <is>
          <t>'127815</t>
        </is>
      </c>
      <c r="E616" s="0" t="inlineStr">
        <is>
          <t>NDSU IRMA T GY:127815A-2T</t>
        </is>
      </c>
      <c r="F616" s="0" t="inlineStr">
        <is>
          <t>'813127815088</t>
        </is>
      </c>
      <c r="G616" s="0" t="inlineStr">
        <is>
          <t>TODDLER</t>
        </is>
      </c>
      <c r="H616" s="0" t="inlineStr">
        <is>
          <t>2T</t>
        </is>
      </c>
      <c r="I616" s="0">
        <v>29.99</v>
      </c>
      <c r="J616" s="0">
        <v>11</v>
      </c>
    </row>
    <row r="617" spans="1:10" customHeight="0">
      <c r="A617" s="0">
        <f>HYPERLINK("https://dl.dropboxusercontent.com/scl/fi/0730jbsa6nown39boljtp/127814t.jpg?rlkey=cr8ko79xh5dexc971du399v41&amp;dl=0","Click to download Image")</f>
      </c>
      <c r="C617" s="0" t="inlineStr">
        <is>
          <t>Irma Toddler T-shirt</t>
        </is>
      </c>
      <c r="D617" s="0" t="inlineStr">
        <is>
          <t>'127815</t>
        </is>
      </c>
      <c r="E617" s="0" t="inlineStr">
        <is>
          <t>NDSU IRMA T GY:127815B-3T</t>
        </is>
      </c>
      <c r="F617" s="0" t="inlineStr">
        <is>
          <t>'813127815095</t>
        </is>
      </c>
      <c r="G617" s="0" t="inlineStr">
        <is>
          <t>TODDLER</t>
        </is>
      </c>
      <c r="H617" s="0" t="inlineStr">
        <is>
          <t>3T</t>
        </is>
      </c>
      <c r="I617" s="0">
        <v>29.99</v>
      </c>
      <c r="J617" s="0">
        <v>6</v>
      </c>
    </row>
    <row r="618" spans="1:10" customHeight="0">
      <c r="A618" s="0">
        <f>HYPERLINK("https://dl.dropboxusercontent.com/scl/fi/0730jbsa6nown39boljtp/127814t.jpg?rlkey=cr8ko79xh5dexc971du399v41&amp;dl=0","Click to download Image")</f>
      </c>
      <c r="C618" s="0" t="inlineStr">
        <is>
          <t>Irma Toddler T-shirt</t>
        </is>
      </c>
      <c r="D618" s="0" t="inlineStr">
        <is>
          <t>'127815</t>
        </is>
      </c>
      <c r="E618" s="0" t="inlineStr">
        <is>
          <t>NDSU IRMA T GY:127815C-4T</t>
        </is>
      </c>
      <c r="F618" s="0" t="inlineStr">
        <is>
          <t>'813127815101</t>
        </is>
      </c>
      <c r="G618" s="0" t="inlineStr">
        <is>
          <t>TODDLER</t>
        </is>
      </c>
      <c r="H618" s="0" t="inlineStr">
        <is>
          <t>4T</t>
        </is>
      </c>
      <c r="I618" s="0">
        <v>29.99</v>
      </c>
      <c r="J618" s="0">
        <v>6</v>
      </c>
    </row>
    <row r="619" spans="1:10" customHeight="0">
      <c r="A619" s="0">
        <f>HYPERLINK("https://dl.dropboxusercontent.com/scl/fi/0730jbsa6nown39boljtp/127814t.jpg?rlkey=cr8ko79xh5dexc971du399v41&amp;dl=0","Click to download Image")</f>
      </c>
      <c r="C619" s="0" t="inlineStr">
        <is>
          <t>Irma Toddler T-shirt</t>
        </is>
      </c>
      <c r="D619" s="0" t="inlineStr">
        <is>
          <t>'127815</t>
        </is>
      </c>
      <c r="E619" s="0" t="inlineStr">
        <is>
          <t>NDSU IRMA T GY:127815D-5T</t>
        </is>
      </c>
      <c r="F619" s="0" t="inlineStr">
        <is>
          <t>'813127815118</t>
        </is>
      </c>
      <c r="G619" s="0" t="inlineStr">
        <is>
          <t>TODDLER</t>
        </is>
      </c>
      <c r="H619" s="0" t="inlineStr">
        <is>
          <t>5T</t>
        </is>
      </c>
      <c r="I619" s="0">
        <v>29.99</v>
      </c>
      <c r="J619" s="0">
        <v>6</v>
      </c>
    </row>
    <row r="620" spans="1:10" customHeight="0">
      <c r="A620" s="0">
        <f>HYPERLINK("https://dl.dropboxusercontent.com/scl/fi/0730jbsa6nown39boljtp/127814t.jpg?rlkey=cr8ko79xh5dexc971du399v41&amp;dl=0","Click to download Image")</f>
      </c>
      <c r="C620" s="0" t="inlineStr">
        <is>
          <t>Irma Toddler T-shirt</t>
        </is>
      </c>
      <c r="D620" s="0" t="inlineStr">
        <is>
          <t>'127815</t>
        </is>
      </c>
      <c r="E620" s="0" t="inlineStr">
        <is>
          <t>NDSU IRMA T GY 12PK:127815Z-12PK</t>
        </is>
      </c>
      <c r="F620" s="0" t="inlineStr">
        <is>
          <t>'813127815996</t>
        </is>
      </c>
      <c r="G620" s="0" t="inlineStr">
        <is>
          <t>TODDLER</t>
        </is>
      </c>
      <c r="H620" s="0" t="inlineStr">
        <is>
          <t>12 PACK</t>
        </is>
      </c>
      <c r="I620" s="0">
        <v>288</v>
      </c>
      <c r="J620" s="0">
        <v>2</v>
      </c>
    </row>
    <row r="621" spans="1:10" customHeight="0">
      <c r="A621" s="0">
        <f>HYPERLINK("https://dl.dropboxusercontent.com/scl/fi/jzsvdolya8i2dumxc0f82/127832t.jpg?rlkey=9wvh8yvdd5w88cqqvdusx45mu&amp;dl=0","Click to download Image")</f>
      </c>
      <c r="C621" s="0" t="inlineStr">
        <is>
          <t>Susan Youth Hoodie</t>
        </is>
      </c>
      <c r="D621" s="0" t="inlineStr">
        <is>
          <t>'127832</t>
        </is>
      </c>
      <c r="E621" s="0" t="inlineStr">
        <is>
          <t>NDSU SUSAN Y RE:127832B-YS</t>
        </is>
      </c>
      <c r="F621" s="0" t="inlineStr">
        <is>
          <t>'813127832016</t>
        </is>
      </c>
      <c r="G621" s="0" t="inlineStr">
        <is>
          <t>YOUTH</t>
        </is>
      </c>
      <c r="H621" s="0" t="inlineStr">
        <is>
          <t>YS</t>
        </is>
      </c>
      <c r="I621" s="0">
        <v>39.99</v>
      </c>
      <c r="J621" s="0">
        <v>6</v>
      </c>
    </row>
    <row r="622" spans="1:10" customHeight="0">
      <c r="A622" s="0">
        <f>HYPERLINK("https://dl.dropboxusercontent.com/scl/fi/jzsvdolya8i2dumxc0f82/127832t.jpg?rlkey=9wvh8yvdd5w88cqqvdusx45mu&amp;dl=0","Click to download Image")</f>
      </c>
      <c r="C622" s="0" t="inlineStr">
        <is>
          <t>Susan Youth Hoodie</t>
        </is>
      </c>
      <c r="D622" s="0" t="inlineStr">
        <is>
          <t>'127832</t>
        </is>
      </c>
      <c r="E622" s="0" t="inlineStr">
        <is>
          <t>NDSU SUSAN Y RE:127832C-YM</t>
        </is>
      </c>
      <c r="F622" s="0" t="inlineStr">
        <is>
          <t>'813127832023</t>
        </is>
      </c>
      <c r="G622" s="0" t="inlineStr">
        <is>
          <t>YOUTH</t>
        </is>
      </c>
      <c r="H622" s="0" t="inlineStr">
        <is>
          <t>YM</t>
        </is>
      </c>
      <c r="I622" s="0">
        <v>39.99</v>
      </c>
      <c r="J622" s="0">
        <v>6</v>
      </c>
    </row>
    <row r="623" spans="1:10" customHeight="0">
      <c r="A623" s="0">
        <f>HYPERLINK("https://dl.dropboxusercontent.com/scl/fi/jzsvdolya8i2dumxc0f82/127832t.jpg?rlkey=9wvh8yvdd5w88cqqvdusx45mu&amp;dl=0","Click to download Image")</f>
      </c>
      <c r="C623" s="0" t="inlineStr">
        <is>
          <t>Susan Youth Hoodie</t>
        </is>
      </c>
      <c r="D623" s="0" t="inlineStr">
        <is>
          <t>'127832</t>
        </is>
      </c>
      <c r="E623" s="0" t="inlineStr">
        <is>
          <t>NDSU SUSAN Y RE:127832D-YL</t>
        </is>
      </c>
      <c r="F623" s="0" t="inlineStr">
        <is>
          <t>'813127832030</t>
        </is>
      </c>
      <c r="G623" s="0" t="inlineStr">
        <is>
          <t>YOUTH</t>
        </is>
      </c>
      <c r="H623" s="0" t="inlineStr">
        <is>
          <t>YL</t>
        </is>
      </c>
      <c r="I623" s="0">
        <v>39.99</v>
      </c>
      <c r="J623" s="0">
        <v>6</v>
      </c>
    </row>
    <row r="624" spans="1:10" customHeight="0">
      <c r="A624" s="0">
        <f>HYPERLINK("https://dl.dropboxusercontent.com/scl/fi/jzsvdolya8i2dumxc0f82/127832t.jpg?rlkey=9wvh8yvdd5w88cqqvdusx45mu&amp;dl=0","Click to download Image")</f>
      </c>
      <c r="C624" s="0" t="inlineStr">
        <is>
          <t>Susan Youth Hoodie</t>
        </is>
      </c>
      <c r="D624" s="0" t="inlineStr">
        <is>
          <t>'127832</t>
        </is>
      </c>
      <c r="E624" s="0" t="inlineStr">
        <is>
          <t>NDSU SUSAN Y RE:127832E-YXL</t>
        </is>
      </c>
      <c r="F624" s="0" t="inlineStr">
        <is>
          <t>'813127832047</t>
        </is>
      </c>
      <c r="G624" s="0" t="inlineStr">
        <is>
          <t>YOUTH</t>
        </is>
      </c>
      <c r="H624" s="0" t="inlineStr">
        <is>
          <t>YXL</t>
        </is>
      </c>
      <c r="I624" s="0">
        <v>39.99</v>
      </c>
      <c r="J624" s="0">
        <v>6</v>
      </c>
    </row>
    <row r="625" spans="1:10" customHeight="0">
      <c r="A625" s="0">
        <f>HYPERLINK("https://dl.dropboxusercontent.com/scl/fi/jzsvdolya8i2dumxc0f82/127832t.jpg?rlkey=9wvh8yvdd5w88cqqvdusx45mu&amp;dl=0","Click to download Image")</f>
      </c>
      <c r="C625" s="0" t="inlineStr">
        <is>
          <t>Susan Youth Hoodie</t>
        </is>
      </c>
      <c r="D625" s="0" t="inlineStr">
        <is>
          <t>'127832</t>
        </is>
      </c>
      <c r="E625" s="0" t="inlineStr">
        <is>
          <t>NDSU SUSAN Y RE 12PK:127832Z-12PK</t>
        </is>
      </c>
      <c r="F625" s="0" t="inlineStr">
        <is>
          <t>'813127832993</t>
        </is>
      </c>
      <c r="G625" s="0" t="inlineStr">
        <is>
          <t>YOUTH</t>
        </is>
      </c>
      <c r="H625" s="0" t="inlineStr">
        <is>
          <t>12 PACK</t>
        </is>
      </c>
      <c r="I625" s="0">
        <v>384</v>
      </c>
      <c r="J625" s="0">
        <v>2</v>
      </c>
    </row>
    <row r="626" spans="1:10" customHeight="0">
      <c r="A626" s="0">
        <f>HYPERLINK("https://dl.dropboxusercontent.com/scl/fi/meg4t26ypyusj63l864kw/127832t.jpg?rlkey=sloz2orvvz2nxo0bsii9tr3fm&amp;dl=0","Click to download Image")</f>
      </c>
      <c r="C626" s="0" t="inlineStr">
        <is>
          <t>Susan Toddler Hoodie</t>
        </is>
      </c>
      <c r="D626" s="0" t="inlineStr">
        <is>
          <t>'127833</t>
        </is>
      </c>
      <c r="E626" s="0" t="inlineStr">
        <is>
          <t>NDSU SUSAN T RE:127833A-2T</t>
        </is>
      </c>
      <c r="F626" s="0" t="inlineStr">
        <is>
          <t>'813127833082</t>
        </is>
      </c>
      <c r="G626" s="0" t="inlineStr">
        <is>
          <t>TODDLER</t>
        </is>
      </c>
      <c r="H626" s="0" t="inlineStr">
        <is>
          <t>2T</t>
        </is>
      </c>
      <c r="I626" s="0">
        <v>39.99</v>
      </c>
      <c r="J626" s="0">
        <v>9</v>
      </c>
    </row>
    <row r="627" spans="1:10" customHeight="0">
      <c r="A627" s="0">
        <f>HYPERLINK("https://dl.dropboxusercontent.com/scl/fi/meg4t26ypyusj63l864kw/127832t.jpg?rlkey=sloz2orvvz2nxo0bsii9tr3fm&amp;dl=0","Click to download Image")</f>
      </c>
      <c r="C627" s="0" t="inlineStr">
        <is>
          <t>Susan Toddler Hoodie</t>
        </is>
      </c>
      <c r="D627" s="0" t="inlineStr">
        <is>
          <t>'127833</t>
        </is>
      </c>
      <c r="E627" s="0" t="inlineStr">
        <is>
          <t>NDSU SUSAN T RE:127833B-3T</t>
        </is>
      </c>
      <c r="F627" s="0" t="inlineStr">
        <is>
          <t>'813127833099</t>
        </is>
      </c>
      <c r="G627" s="0" t="inlineStr">
        <is>
          <t>TODDLER</t>
        </is>
      </c>
      <c r="H627" s="0" t="inlineStr">
        <is>
          <t>3T</t>
        </is>
      </c>
      <c r="I627" s="0">
        <v>39.99</v>
      </c>
      <c r="J627" s="0">
        <v>9</v>
      </c>
    </row>
    <row r="628" spans="1:10" customHeight="0">
      <c r="A628" s="0">
        <f>HYPERLINK("https://dl.dropboxusercontent.com/scl/fi/meg4t26ypyusj63l864kw/127832t.jpg?rlkey=sloz2orvvz2nxo0bsii9tr3fm&amp;dl=0","Click to download Image")</f>
      </c>
      <c r="C628" s="0" t="inlineStr">
        <is>
          <t>Susan Toddler Hoodie</t>
        </is>
      </c>
      <c r="D628" s="0" t="inlineStr">
        <is>
          <t>'127833</t>
        </is>
      </c>
      <c r="E628" s="0" t="inlineStr">
        <is>
          <t>NDSU SUSAN T RE:127833C-4T</t>
        </is>
      </c>
      <c r="F628" s="0" t="inlineStr">
        <is>
          <t>'813127833105</t>
        </is>
      </c>
      <c r="G628" s="0" t="inlineStr">
        <is>
          <t>TODDLER</t>
        </is>
      </c>
      <c r="H628" s="0" t="inlineStr">
        <is>
          <t>4T</t>
        </is>
      </c>
      <c r="I628" s="0">
        <v>39.99</v>
      </c>
      <c r="J628" s="0">
        <v>9</v>
      </c>
    </row>
    <row r="629" spans="1:10" customHeight="0">
      <c r="A629" s="0">
        <f>HYPERLINK("https://dl.dropboxusercontent.com/scl/fi/meg4t26ypyusj63l864kw/127832t.jpg?rlkey=sloz2orvvz2nxo0bsii9tr3fm&amp;dl=0","Click to download Image")</f>
      </c>
      <c r="C629" s="0" t="inlineStr">
        <is>
          <t>Susan Toddler Hoodie</t>
        </is>
      </c>
      <c r="D629" s="0" t="inlineStr">
        <is>
          <t>'127833</t>
        </is>
      </c>
      <c r="E629" s="0" t="inlineStr">
        <is>
          <t>NDSU SUSAN T RE:127833D-5T</t>
        </is>
      </c>
      <c r="F629" s="0" t="inlineStr">
        <is>
          <t>'813127833112</t>
        </is>
      </c>
      <c r="G629" s="0" t="inlineStr">
        <is>
          <t>TODDLER</t>
        </is>
      </c>
      <c r="H629" s="0" t="inlineStr">
        <is>
          <t>5T</t>
        </is>
      </c>
      <c r="I629" s="0">
        <v>39.99</v>
      </c>
      <c r="J629" s="0">
        <v>9</v>
      </c>
    </row>
    <row r="630" spans="1:10" customHeight="0">
      <c r="A630" s="0">
        <f>HYPERLINK("https://dl.dropboxusercontent.com/scl/fi/meg4t26ypyusj63l864kw/127832t.jpg?rlkey=sloz2orvvz2nxo0bsii9tr3fm&amp;dl=0","Click to download Image")</f>
      </c>
      <c r="C630" s="0" t="inlineStr">
        <is>
          <t>Susan Toddler Hoodie</t>
        </is>
      </c>
      <c r="D630" s="0" t="inlineStr">
        <is>
          <t>'127833</t>
        </is>
      </c>
      <c r="E630" s="0" t="inlineStr">
        <is>
          <t>NDSU SUSAN T RE 12PK:127833Z-12PK</t>
        </is>
      </c>
      <c r="F630" s="0" t="inlineStr">
        <is>
          <t>'813127833990</t>
        </is>
      </c>
      <c r="G630" s="0" t="inlineStr">
        <is>
          <t>TODDLER</t>
        </is>
      </c>
      <c r="H630" s="0" t="inlineStr">
        <is>
          <t>12 PACK</t>
        </is>
      </c>
      <c r="I630" s="0">
        <v>384</v>
      </c>
      <c r="J630" s="0">
        <v>3</v>
      </c>
    </row>
    <row r="631" spans="1:10" customHeight="0">
      <c r="A631" s="0">
        <f>HYPERLINK("https://dl.dropboxusercontent.com/scl/fi/0bs2pwpasvfsv6qap2wrr/127883-f.jpg?rlkey=ylgulxkw31cvhpgronk9jyq7e&amp;dl=0","Click to download Image")</f>
      </c>
      <c r="C631" s="0" t="inlineStr">
        <is>
          <t>Ryker Infant Bucket Hat</t>
        </is>
      </c>
      <c r="D631" s="0" t="inlineStr">
        <is>
          <t>'127883</t>
        </is>
      </c>
      <c r="E631" s="0" t="inlineStr">
        <is>
          <t>NDSU RYKER I GN:127883</t>
        </is>
      </c>
      <c r="F631" s="0" t="inlineStr">
        <is>
          <t>'713127883059</t>
        </is>
      </c>
      <c r="H631" s="0" t="inlineStr">
        <is>
          <t>BUCKET:42CM</t>
        </is>
      </c>
      <c r="I631" s="0">
        <v>24.99</v>
      </c>
      <c r="J631" s="0">
        <v>9</v>
      </c>
    </row>
    <row r="632" spans="1:10" customHeight="0">
      <c r="A632" s="0">
        <f>HYPERLINK("https://dl.dropboxusercontent.com/scl/fi/pk8czh4rl3m666tzj1r4t/127816t.jpg?rlkey=h79bss8f7sbjaex1h44ofdlg8&amp;dl=0","Click to download Image")</f>
      </c>
      <c r="C632" s="0" t="inlineStr">
        <is>
          <t>Omar Youth Pullover</t>
        </is>
      </c>
      <c r="D632" s="0" t="inlineStr">
        <is>
          <t>'127816</t>
        </is>
      </c>
      <c r="E632" s="0" t="inlineStr">
        <is>
          <t>NDSU OMAR Y CO:127816B-YS</t>
        </is>
      </c>
      <c r="F632" s="0" t="inlineStr">
        <is>
          <t>'813127816016</t>
        </is>
      </c>
      <c r="G632" s="0" t="inlineStr">
        <is>
          <t>YOUTH</t>
        </is>
      </c>
      <c r="H632" s="0" t="inlineStr">
        <is>
          <t>YS</t>
        </is>
      </c>
      <c r="I632" s="0">
        <v>39.99</v>
      </c>
      <c r="J632" s="0">
        <v>7</v>
      </c>
    </row>
    <row r="633" spans="1:10" customHeight="0">
      <c r="A633" s="0">
        <f>HYPERLINK("https://dl.dropboxusercontent.com/scl/fi/pk8czh4rl3m666tzj1r4t/127816t.jpg?rlkey=h79bss8f7sbjaex1h44ofdlg8&amp;dl=0","Click to download Image")</f>
      </c>
      <c r="C633" s="0" t="inlineStr">
        <is>
          <t>Omar Youth Pullover</t>
        </is>
      </c>
      <c r="D633" s="0" t="inlineStr">
        <is>
          <t>'127816</t>
        </is>
      </c>
      <c r="E633" s="0" t="inlineStr">
        <is>
          <t>NDSU OMAR Y CO:127816C-YM</t>
        </is>
      </c>
      <c r="F633" s="0" t="inlineStr">
        <is>
          <t>'813127816023</t>
        </is>
      </c>
      <c r="G633" s="0" t="inlineStr">
        <is>
          <t>YOUTH</t>
        </is>
      </c>
      <c r="H633" s="0" t="inlineStr">
        <is>
          <t>YM</t>
        </is>
      </c>
      <c r="I633" s="0">
        <v>39.99</v>
      </c>
      <c r="J633" s="0">
        <v>6</v>
      </c>
    </row>
    <row r="634" spans="1:10" customHeight="0">
      <c r="A634" s="0">
        <f>HYPERLINK("https://dl.dropboxusercontent.com/scl/fi/pk8czh4rl3m666tzj1r4t/127816t.jpg?rlkey=h79bss8f7sbjaex1h44ofdlg8&amp;dl=0","Click to download Image")</f>
      </c>
      <c r="C634" s="0" t="inlineStr">
        <is>
          <t>Omar Youth Pullover</t>
        </is>
      </c>
      <c r="D634" s="0" t="inlineStr">
        <is>
          <t>'127816</t>
        </is>
      </c>
      <c r="E634" s="0" t="inlineStr">
        <is>
          <t>NDSU OMAR Y CO:127816D-YL</t>
        </is>
      </c>
      <c r="F634" s="0" t="inlineStr">
        <is>
          <t>'813127816030</t>
        </is>
      </c>
      <c r="G634" s="0" t="inlineStr">
        <is>
          <t>YOUTH</t>
        </is>
      </c>
      <c r="H634" s="0" t="inlineStr">
        <is>
          <t>YL</t>
        </is>
      </c>
      <c r="I634" s="0">
        <v>39.99</v>
      </c>
      <c r="J634" s="0">
        <v>5</v>
      </c>
    </row>
    <row r="635" spans="1:10" customHeight="0">
      <c r="A635" s="0">
        <f>HYPERLINK("https://dl.dropboxusercontent.com/scl/fi/pk8czh4rl3m666tzj1r4t/127816t.jpg?rlkey=h79bss8f7sbjaex1h44ofdlg8&amp;dl=0","Click to download Image")</f>
      </c>
      <c r="C635" s="0" t="inlineStr">
        <is>
          <t>Omar Youth Pullover</t>
        </is>
      </c>
      <c r="D635" s="0" t="inlineStr">
        <is>
          <t>'127816</t>
        </is>
      </c>
      <c r="E635" s="0" t="inlineStr">
        <is>
          <t>NDSU OMAR Y CO:127816E-YXL</t>
        </is>
      </c>
      <c r="F635" s="0" t="inlineStr">
        <is>
          <t>'813127816047</t>
        </is>
      </c>
      <c r="G635" s="0" t="inlineStr">
        <is>
          <t>YOUTH</t>
        </is>
      </c>
      <c r="H635" s="0" t="inlineStr">
        <is>
          <t>YXL</t>
        </is>
      </c>
      <c r="I635" s="0">
        <v>39.99</v>
      </c>
      <c r="J635" s="0">
        <v>6</v>
      </c>
    </row>
    <row r="636" spans="1:10" customHeight="0">
      <c r="A636" s="0">
        <f>HYPERLINK("https://dl.dropboxusercontent.com/scl/fi/pk8czh4rl3m666tzj1r4t/127816t.jpg?rlkey=h79bss8f7sbjaex1h44ofdlg8&amp;dl=0","Click to download Image")</f>
      </c>
      <c r="C636" s="0" t="inlineStr">
        <is>
          <t>Omar Youth Pullover</t>
        </is>
      </c>
      <c r="D636" s="0" t="inlineStr">
        <is>
          <t>'127816</t>
        </is>
      </c>
      <c r="E636" s="0" t="inlineStr">
        <is>
          <t>NDSU OMAR Y CO 12PK:127816Z-12PK</t>
        </is>
      </c>
      <c r="F636" s="0" t="inlineStr">
        <is>
          <t>'813127816993</t>
        </is>
      </c>
      <c r="G636" s="0" t="inlineStr">
        <is>
          <t>YOUTH</t>
        </is>
      </c>
      <c r="H636" s="0" t="inlineStr">
        <is>
          <t>12 PACK</t>
        </is>
      </c>
      <c r="I636" s="0">
        <v>384</v>
      </c>
      <c r="J636" s="0">
        <v>1</v>
      </c>
    </row>
    <row r="637" spans="1:10" customHeight="0">
      <c r="A637" s="0">
        <f>HYPERLINK("https://dl.dropboxusercontent.com/scl/fi/7vn3q7v57gjqu7sfvz0r0/127816t.jpg?rlkey=z7noz5n1vjsz8xyou7j48o9p2&amp;dl=0","Click to download Image")</f>
      </c>
      <c r="C637" s="0" t="inlineStr">
        <is>
          <t>Omar Toddler Pullover</t>
        </is>
      </c>
      <c r="D637" s="0" t="inlineStr">
        <is>
          <t>'127817</t>
        </is>
      </c>
      <c r="E637" s="0" t="inlineStr">
        <is>
          <t>NDSU OMAR T CO:127817A-2T</t>
        </is>
      </c>
      <c r="F637" s="0" t="inlineStr">
        <is>
          <t>'813127817082</t>
        </is>
      </c>
      <c r="G637" s="0" t="inlineStr">
        <is>
          <t>TODDLER</t>
        </is>
      </c>
      <c r="H637" s="0" t="inlineStr">
        <is>
          <t>2T</t>
        </is>
      </c>
      <c r="I637" s="0">
        <v>39.99</v>
      </c>
      <c r="J637" s="0">
        <v>6</v>
      </c>
    </row>
    <row r="638" spans="1:10" customHeight="0">
      <c r="A638" s="0">
        <f>HYPERLINK("https://dl.dropboxusercontent.com/scl/fi/7vn3q7v57gjqu7sfvz0r0/127816t.jpg?rlkey=z7noz5n1vjsz8xyou7j48o9p2&amp;dl=0","Click to download Image")</f>
      </c>
      <c r="C638" s="0" t="inlineStr">
        <is>
          <t>Omar Toddler Pullover</t>
        </is>
      </c>
      <c r="D638" s="0" t="inlineStr">
        <is>
          <t>'127817</t>
        </is>
      </c>
      <c r="E638" s="0" t="inlineStr">
        <is>
          <t>NDSU OMAR T CO:127817B-3T</t>
        </is>
      </c>
      <c r="F638" s="0" t="inlineStr">
        <is>
          <t>'813127817099</t>
        </is>
      </c>
      <c r="G638" s="0" t="inlineStr">
        <is>
          <t>TODDLER</t>
        </is>
      </c>
      <c r="H638" s="0" t="inlineStr">
        <is>
          <t>3T</t>
        </is>
      </c>
      <c r="I638" s="0">
        <v>39.99</v>
      </c>
      <c r="J638" s="0">
        <v>6</v>
      </c>
    </row>
    <row r="639" spans="1:10" customHeight="0">
      <c r="A639" s="0">
        <f>HYPERLINK("https://dl.dropboxusercontent.com/scl/fi/7vn3q7v57gjqu7sfvz0r0/127816t.jpg?rlkey=z7noz5n1vjsz8xyou7j48o9p2&amp;dl=0","Click to download Image")</f>
      </c>
      <c r="C639" s="0" t="inlineStr">
        <is>
          <t>Omar Toddler Pullover</t>
        </is>
      </c>
      <c r="D639" s="0" t="inlineStr">
        <is>
          <t>'127817</t>
        </is>
      </c>
      <c r="E639" s="0" t="inlineStr">
        <is>
          <t>NDSU OMAR T CO:127817C-4T</t>
        </is>
      </c>
      <c r="F639" s="0" t="inlineStr">
        <is>
          <t>'813127817105</t>
        </is>
      </c>
      <c r="G639" s="0" t="inlineStr">
        <is>
          <t>TODDLER</t>
        </is>
      </c>
      <c r="H639" s="0" t="inlineStr">
        <is>
          <t>4T</t>
        </is>
      </c>
      <c r="I639" s="0">
        <v>39.99</v>
      </c>
      <c r="J639" s="0">
        <v>6</v>
      </c>
    </row>
    <row r="640" spans="1:10" customHeight="0">
      <c r="A640" s="0">
        <f>HYPERLINK("https://dl.dropboxusercontent.com/scl/fi/7vn3q7v57gjqu7sfvz0r0/127816t.jpg?rlkey=z7noz5n1vjsz8xyou7j48o9p2&amp;dl=0","Click to download Image")</f>
      </c>
      <c r="C640" s="0" t="inlineStr">
        <is>
          <t>Omar Toddler Pullover</t>
        </is>
      </c>
      <c r="D640" s="0" t="inlineStr">
        <is>
          <t>'127817</t>
        </is>
      </c>
      <c r="E640" s="0" t="inlineStr">
        <is>
          <t>NDSU OMAR T CO:127817D-5T</t>
        </is>
      </c>
      <c r="F640" s="0" t="inlineStr">
        <is>
          <t>'813127817112</t>
        </is>
      </c>
      <c r="G640" s="0" t="inlineStr">
        <is>
          <t>TODDLER</t>
        </is>
      </c>
      <c r="H640" s="0" t="inlineStr">
        <is>
          <t>5T</t>
        </is>
      </c>
      <c r="I640" s="0">
        <v>39.99</v>
      </c>
      <c r="J640" s="0">
        <v>6</v>
      </c>
    </row>
    <row r="641" spans="1:10" customHeight="0">
      <c r="A641" s="0">
        <f>HYPERLINK("https://dl.dropboxusercontent.com/scl/fi/7vn3q7v57gjqu7sfvz0r0/127816t.jpg?rlkey=z7noz5n1vjsz8xyou7j48o9p2&amp;dl=0","Click to download Image")</f>
      </c>
      <c r="C641" s="0" t="inlineStr">
        <is>
          <t>Omar Toddler Pullover</t>
        </is>
      </c>
      <c r="D641" s="0" t="inlineStr">
        <is>
          <t>'127817</t>
        </is>
      </c>
      <c r="E641" s="0" t="inlineStr">
        <is>
          <t>NDSU OMAR T CO 12PK:127817Z-12PK</t>
        </is>
      </c>
      <c r="F641" s="0" t="inlineStr">
        <is>
          <t>'813127817990</t>
        </is>
      </c>
      <c r="G641" s="0" t="inlineStr">
        <is>
          <t>TODDLER</t>
        </is>
      </c>
      <c r="H641" s="0" t="inlineStr">
        <is>
          <t>12 PACK</t>
        </is>
      </c>
      <c r="I641" s="0">
        <v>384</v>
      </c>
      <c r="J641" s="0">
        <v>2</v>
      </c>
    </row>
    <row r="642" spans="1:10" customHeight="0">
      <c r="A642" s="0">
        <f>HYPERLINK("https://dl.dropboxusercontent.com/scl/fi/uc53gmlito6j8d89nisir/daryl.jpg?rlkey=84h3udny8qcwq5watcy9hnh5r&amp;dl=0","Click to download Image")</f>
      </c>
      <c r="C642" s="0" t="inlineStr">
        <is>
          <t>Daryl Youth Shirt</t>
        </is>
      </c>
      <c r="D642" s="0" t="inlineStr">
        <is>
          <t>'123946</t>
        </is>
      </c>
      <c r="E642" s="0" t="inlineStr">
        <is>
          <t>NDSU DARYL Y GY:123946B-YS</t>
        </is>
      </c>
      <c r="F642" s="0" t="inlineStr">
        <is>
          <t>'813123946014</t>
        </is>
      </c>
      <c r="G642" s="0" t="inlineStr">
        <is>
          <t>YOUTH</t>
        </is>
      </c>
      <c r="H642" s="0" t="inlineStr">
        <is>
          <t>YS</t>
        </is>
      </c>
      <c r="I642" s="0">
        <v>24.99</v>
      </c>
      <c r="J642" s="0">
        <v>5</v>
      </c>
    </row>
    <row r="643" spans="1:10" customHeight="0">
      <c r="A643" s="0">
        <f>HYPERLINK("https://dl.dropboxusercontent.com/scl/fi/uc53gmlito6j8d89nisir/daryl.jpg?rlkey=84h3udny8qcwq5watcy9hnh5r&amp;dl=0","Click to download Image")</f>
      </c>
      <c r="C643" s="0" t="inlineStr">
        <is>
          <t>Daryl Youth Shirt</t>
        </is>
      </c>
      <c r="D643" s="0" t="inlineStr">
        <is>
          <t>'123946</t>
        </is>
      </c>
      <c r="E643" s="0" t="inlineStr">
        <is>
          <t>NDSU DARYL Y GY:123946C-YM</t>
        </is>
      </c>
      <c r="F643" s="0" t="inlineStr">
        <is>
          <t>'813123946021</t>
        </is>
      </c>
      <c r="G643" s="0" t="inlineStr">
        <is>
          <t>YOUTH</t>
        </is>
      </c>
      <c r="H643" s="0" t="inlineStr">
        <is>
          <t>YM</t>
        </is>
      </c>
      <c r="I643" s="0">
        <v>24.99</v>
      </c>
      <c r="J643" s="0">
        <v>6</v>
      </c>
    </row>
    <row r="644" spans="1:10" customHeight="0">
      <c r="A644" s="0">
        <f>HYPERLINK("https://dl.dropboxusercontent.com/scl/fi/uc53gmlito6j8d89nisir/daryl.jpg?rlkey=84h3udny8qcwq5watcy9hnh5r&amp;dl=0","Click to download Image")</f>
      </c>
      <c r="C644" s="0" t="inlineStr">
        <is>
          <t>Daryl Youth Shirt</t>
        </is>
      </c>
      <c r="D644" s="0" t="inlineStr">
        <is>
          <t>'123946</t>
        </is>
      </c>
      <c r="E644" s="0" t="inlineStr">
        <is>
          <t>NDSU DARYL Y GY:123946D-YL</t>
        </is>
      </c>
      <c r="F644" s="0" t="inlineStr">
        <is>
          <t>'813123946038</t>
        </is>
      </c>
      <c r="G644" s="0" t="inlineStr">
        <is>
          <t>YOUTH</t>
        </is>
      </c>
      <c r="H644" s="0" t="inlineStr">
        <is>
          <t>YL</t>
        </is>
      </c>
      <c r="I644" s="0">
        <v>24.99</v>
      </c>
      <c r="J644" s="0">
        <v>6</v>
      </c>
    </row>
    <row r="645" spans="1:10" customHeight="0">
      <c r="A645" s="0">
        <f>HYPERLINK("https://dl.dropboxusercontent.com/scl/fi/uc53gmlito6j8d89nisir/daryl.jpg?rlkey=84h3udny8qcwq5watcy9hnh5r&amp;dl=0","Click to download Image")</f>
      </c>
      <c r="C645" s="0" t="inlineStr">
        <is>
          <t>Daryl Youth Shirt</t>
        </is>
      </c>
      <c r="D645" s="0" t="inlineStr">
        <is>
          <t>'123946</t>
        </is>
      </c>
      <c r="E645" s="0" t="inlineStr">
        <is>
          <t>NDSU DARYL Y GY:123946E-YXL</t>
        </is>
      </c>
      <c r="F645" s="0" t="inlineStr">
        <is>
          <t>'813123946045</t>
        </is>
      </c>
      <c r="G645" s="0" t="inlineStr">
        <is>
          <t>YOUTH</t>
        </is>
      </c>
      <c r="H645" s="0" t="inlineStr">
        <is>
          <t>YXL</t>
        </is>
      </c>
      <c r="I645" s="0">
        <v>24.99</v>
      </c>
      <c r="J645" s="0">
        <v>6</v>
      </c>
    </row>
    <row r="646" spans="1:10" customHeight="0">
      <c r="A646" s="0">
        <f>HYPERLINK("https://dl.dropboxusercontent.com/scl/fi/uc53gmlito6j8d89nisir/daryl.jpg?rlkey=84h3udny8qcwq5watcy9hnh5r&amp;dl=0","Click to download Image")</f>
      </c>
      <c r="C646" s="0" t="inlineStr">
        <is>
          <t>Daryl Youth Shirt</t>
        </is>
      </c>
      <c r="D646" s="0" t="inlineStr">
        <is>
          <t>'123946</t>
        </is>
      </c>
      <c r="E646" s="0" t="inlineStr">
        <is>
          <t>NDSU DARYL Y GY 12PK:123946Z-12PK</t>
        </is>
      </c>
      <c r="F646" s="0" t="inlineStr">
        <is>
          <t>'813123946991</t>
        </is>
      </c>
      <c r="G646" s="0" t="inlineStr">
        <is>
          <t>YOUTH</t>
        </is>
      </c>
      <c r="H646" s="0" t="inlineStr">
        <is>
          <t>12 PACK</t>
        </is>
      </c>
      <c r="I646" s="0">
        <v>240</v>
      </c>
      <c r="J646" s="0">
        <v>1</v>
      </c>
    </row>
    <row r="647" spans="1:10" customHeight="0">
      <c r="A647" s="0">
        <f>HYPERLINK("https://dl.dropboxusercontent.com/scl/fi/rxhgu3kli3e4a3ctda1sd/daryl.jpg?rlkey=wjkkfznyb566mrdml4pah37j9&amp;dl=0","Click to download Image")</f>
      </c>
      <c r="C647" s="0" t="inlineStr">
        <is>
          <t>Daryl Toddler Shirt</t>
        </is>
      </c>
      <c r="D647" s="0" t="inlineStr">
        <is>
          <t>'124703</t>
        </is>
      </c>
      <c r="E647" s="0" t="inlineStr">
        <is>
          <t>NDSU DARYL T GY:124703A-2T</t>
        </is>
      </c>
      <c r="F647" s="0" t="inlineStr">
        <is>
          <t>'813124703081</t>
        </is>
      </c>
      <c r="G647" s="0" t="inlineStr">
        <is>
          <t>TODDLER</t>
        </is>
      </c>
      <c r="H647" s="0" t="inlineStr">
        <is>
          <t>2T</t>
        </is>
      </c>
      <c r="I647" s="0">
        <v>24.99</v>
      </c>
      <c r="J647" s="0">
        <v>6</v>
      </c>
    </row>
    <row r="648" spans="1:10" customHeight="0">
      <c r="A648" s="0">
        <f>HYPERLINK("https://dl.dropboxusercontent.com/scl/fi/rxhgu3kli3e4a3ctda1sd/daryl.jpg?rlkey=wjkkfznyb566mrdml4pah37j9&amp;dl=0","Click to download Image")</f>
      </c>
      <c r="C648" s="0" t="inlineStr">
        <is>
          <t>Daryl Toddler Shirt</t>
        </is>
      </c>
      <c r="D648" s="0" t="inlineStr">
        <is>
          <t>'124703</t>
        </is>
      </c>
      <c r="E648" s="0" t="inlineStr">
        <is>
          <t>NDSU DARYL T GY:124703B-3T</t>
        </is>
      </c>
      <c r="F648" s="0" t="inlineStr">
        <is>
          <t>'813124703098</t>
        </is>
      </c>
      <c r="G648" s="0" t="inlineStr">
        <is>
          <t>TODDLER</t>
        </is>
      </c>
      <c r="H648" s="0" t="inlineStr">
        <is>
          <t>3T</t>
        </is>
      </c>
      <c r="I648" s="0">
        <v>24.99</v>
      </c>
      <c r="J648" s="0">
        <v>6</v>
      </c>
    </row>
    <row r="649" spans="1:10" customHeight="0">
      <c r="A649" s="0">
        <f>HYPERLINK("https://dl.dropboxusercontent.com/scl/fi/rxhgu3kli3e4a3ctda1sd/daryl.jpg?rlkey=wjkkfznyb566mrdml4pah37j9&amp;dl=0","Click to download Image")</f>
      </c>
      <c r="C649" s="0" t="inlineStr">
        <is>
          <t>Daryl Toddler Shirt</t>
        </is>
      </c>
      <c r="D649" s="0" t="inlineStr">
        <is>
          <t>'124703</t>
        </is>
      </c>
      <c r="E649" s="0" t="inlineStr">
        <is>
          <t>NDSU DARYL T GY:124703C-4T</t>
        </is>
      </c>
      <c r="F649" s="0" t="inlineStr">
        <is>
          <t>'813124703104</t>
        </is>
      </c>
      <c r="G649" s="0" t="inlineStr">
        <is>
          <t>TODDLER</t>
        </is>
      </c>
      <c r="H649" s="0" t="inlineStr">
        <is>
          <t>4T</t>
        </is>
      </c>
      <c r="I649" s="0">
        <v>24.99</v>
      </c>
      <c r="J649" s="0">
        <v>6</v>
      </c>
    </row>
    <row r="650" spans="1:10" customHeight="0">
      <c r="A650" s="0">
        <f>HYPERLINK("https://dl.dropboxusercontent.com/scl/fi/rxhgu3kli3e4a3ctda1sd/daryl.jpg?rlkey=wjkkfznyb566mrdml4pah37j9&amp;dl=0","Click to download Image")</f>
      </c>
      <c r="C650" s="0" t="inlineStr">
        <is>
          <t>Daryl Toddler Shirt</t>
        </is>
      </c>
      <c r="D650" s="0" t="inlineStr">
        <is>
          <t>'124703</t>
        </is>
      </c>
      <c r="E650" s="0" t="inlineStr">
        <is>
          <t>NDSU DARYL T GY:124703D-5T</t>
        </is>
      </c>
      <c r="F650" s="0" t="inlineStr">
        <is>
          <t>'813124703111</t>
        </is>
      </c>
      <c r="G650" s="0" t="inlineStr">
        <is>
          <t>TODDLER</t>
        </is>
      </c>
      <c r="H650" s="0" t="inlineStr">
        <is>
          <t>5T</t>
        </is>
      </c>
      <c r="I650" s="0">
        <v>24.99</v>
      </c>
      <c r="J650" s="0">
        <v>6</v>
      </c>
    </row>
    <row r="651" spans="1:10" customHeight="0">
      <c r="A651" s="0">
        <f>HYPERLINK("https://dl.dropboxusercontent.com/scl/fi/rxhgu3kli3e4a3ctda1sd/daryl.jpg?rlkey=wjkkfznyb566mrdml4pah37j9&amp;dl=0","Click to download Image")</f>
      </c>
      <c r="C651" s="0" t="inlineStr">
        <is>
          <t>Daryl Toddler Shirt</t>
        </is>
      </c>
      <c r="D651" s="0" t="inlineStr">
        <is>
          <t>'124703</t>
        </is>
      </c>
      <c r="E651" s="0" t="inlineStr">
        <is>
          <t>NDSU DARYL T GY 12PK:124703Z-12PK</t>
        </is>
      </c>
      <c r="F651" s="0" t="inlineStr">
        <is>
          <t>'813124703999</t>
        </is>
      </c>
      <c r="G651" s="0" t="inlineStr">
        <is>
          <t>TODDLER</t>
        </is>
      </c>
      <c r="H651" s="0" t="inlineStr">
        <is>
          <t>12 PACK</t>
        </is>
      </c>
      <c r="I651" s="0">
        <v>240</v>
      </c>
      <c r="J651" s="0">
        <v>2</v>
      </c>
    </row>
    <row r="652" spans="1:10" customHeight="0">
      <c r="A652" s="0">
        <f>HYPERLINK("https://dl.dropboxusercontent.com/scl/fi/se6qbih9vyif9d1xkyktv/127885t.jpg?rlkey=82esug01vowngnpudaxmkcuvp&amp;dl=0","Click to download Image")</f>
      </c>
      <c r="C652" s="0" t="inlineStr">
        <is>
          <t>Rella Youth Cap</t>
        </is>
      </c>
      <c r="D652" s="0" t="inlineStr">
        <is>
          <t>'127885</t>
        </is>
      </c>
      <c r="E652" s="0" t="inlineStr">
        <is>
          <t>NDSU RELLA Y GN:127885</t>
        </is>
      </c>
      <c r="F652" s="0" t="inlineStr">
        <is>
          <t>'713127885039</t>
        </is>
      </c>
      <c r="G652" s="0" t="inlineStr">
        <is>
          <t>YOUTH</t>
        </is>
      </c>
      <c r="H652" s="0" t="inlineStr">
        <is>
          <t>YOUTH</t>
        </is>
      </c>
      <c r="I652" s="0">
        <v>22.99</v>
      </c>
      <c r="J652" s="0">
        <v>35</v>
      </c>
    </row>
    <row r="653" spans="1:10" customHeight="0">
      <c r="A653" s="0">
        <f>HYPERLINK("https://dl.dropboxusercontent.com/scl/fi/wxc8kzhofxafzrllrh4z6/127885t.jpg?rlkey=qszj5grd9cs2u9meiz0d3dtlg&amp;dl=0","Click to download Image")</f>
      </c>
      <c r="C653" s="0" t="inlineStr">
        <is>
          <t>Rella Toddler Cap</t>
        </is>
      </c>
      <c r="D653" s="0" t="inlineStr">
        <is>
          <t>'127886</t>
        </is>
      </c>
      <c r="E653" s="0" t="inlineStr">
        <is>
          <t>NDSU RELLA T GN:127886</t>
        </is>
      </c>
      <c r="F653" s="0" t="inlineStr">
        <is>
          <t>'713127886043</t>
        </is>
      </c>
      <c r="G653" s="0" t="inlineStr">
        <is>
          <t>TODDLER</t>
        </is>
      </c>
      <c r="H653" s="0" t="inlineStr">
        <is>
          <t>TODDLER</t>
        </is>
      </c>
      <c r="I653" s="0">
        <v>22.99</v>
      </c>
      <c r="J653" s="0">
        <v>35</v>
      </c>
    </row>
    <row r="654" spans="1:10" customHeight="0">
      <c r="A654" s="0">
        <f>HYPERLINK("https://dl.dropboxusercontent.com/scl/fi/b5yvzyjoshrcp8vgglc6b/127884t.jpg?rlkey=lpafu9njb1ca270ziz7917hzz&amp;dl=0","Click to download Image")</f>
      </c>
      <c r="C654" s="0" t="inlineStr">
        <is>
          <t>Percy Men's Cap</t>
        </is>
      </c>
      <c r="D654" s="0" t="inlineStr">
        <is>
          <t>'127884</t>
        </is>
      </c>
      <c r="E654" s="0" t="inlineStr">
        <is>
          <t>NDSU PERCY A GN:127884</t>
        </is>
      </c>
      <c r="F654" s="0" t="inlineStr">
        <is>
          <t>'713127884001</t>
        </is>
      </c>
      <c r="G654" s="0" t="inlineStr">
        <is>
          <t>MENS</t>
        </is>
      </c>
      <c r="H654" s="0" t="inlineStr">
        <is>
          <t>STANDARD MENS</t>
        </is>
      </c>
      <c r="I654" s="0">
        <v>22.99</v>
      </c>
      <c r="J654" s="0">
        <v>21</v>
      </c>
    </row>
    <row r="655" spans="1:10" customHeight="0">
      <c r="A655" s="0">
        <f>HYPERLINK("https://dl.dropboxusercontent.com/scl/fi/g0osot87pwvmxop24rckj/alan-153447-tn.jpg?rlkey=8mgh9pazxlequybfzot0v3s3z&amp;dl=0","Click to download Image")</f>
      </c>
      <c r="B655" s="0">
        <f>HYPERLINK("https://dl.dropboxusercontent.com/scl/fi/6qol7vb5etcu5spzsgvqu/mens-hoodie-size-chartsalan-hoodie.jpg?rlkey=ne3rynigh0mhlfsykj4lp87lc&amp;dl=0","Click to download SizeChart")</f>
      </c>
      <c r="C655" s="0" t="inlineStr">
        <is>
          <t>Alan Men's Hoodie</t>
        </is>
      </c>
      <c r="D655" s="0" t="inlineStr">
        <is>
          <t>'153613</t>
        </is>
      </c>
      <c r="E655" s="0" t="inlineStr">
        <is>
          <t>NDSU ALAN M OE:153613A-S</t>
        </is>
      </c>
      <c r="F655" s="0" t="inlineStr">
        <is>
          <t>'813153613047</t>
        </is>
      </c>
      <c r="G655" s="0" t="inlineStr">
        <is>
          <t>MENS</t>
        </is>
      </c>
      <c r="H655" s="0" t="inlineStr">
        <is>
          <t>S</t>
        </is>
      </c>
      <c r="I655" s="0">
        <v>39.99</v>
      </c>
      <c r="J655" s="0">
        <v>10</v>
      </c>
    </row>
    <row r="656" spans="1:10" customHeight="0">
      <c r="A656" s="0">
        <f>HYPERLINK("https://dl.dropboxusercontent.com/scl/fi/g0osot87pwvmxop24rckj/alan-153447-tn.jpg?rlkey=8mgh9pazxlequybfzot0v3s3z&amp;dl=0","Click to download Image")</f>
      </c>
      <c r="B656" s="0">
        <f>HYPERLINK("https://dl.dropboxusercontent.com/scl/fi/6qol7vb5etcu5spzsgvqu/mens-hoodie-size-chartsalan-hoodie.jpg?rlkey=ne3rynigh0mhlfsykj4lp87lc&amp;dl=0","Click to download SizeChart")</f>
      </c>
      <c r="C656" s="0" t="inlineStr">
        <is>
          <t>Alan Men's Hoodie</t>
        </is>
      </c>
      <c r="D656" s="0" t="inlineStr">
        <is>
          <t>'153613</t>
        </is>
      </c>
      <c r="E656" s="0" t="inlineStr">
        <is>
          <t>NDSU ALAN M OE:153613B-M</t>
        </is>
      </c>
      <c r="F656" s="0" t="inlineStr">
        <is>
          <t>'813153613054</t>
        </is>
      </c>
      <c r="G656" s="0" t="inlineStr">
        <is>
          <t>MENS</t>
        </is>
      </c>
      <c r="H656" s="0" t="inlineStr">
        <is>
          <t>M</t>
        </is>
      </c>
      <c r="I656" s="0">
        <v>39.99</v>
      </c>
      <c r="J656" s="0">
        <v>18</v>
      </c>
    </row>
    <row r="657" spans="1:10" customHeight="0">
      <c r="A657" s="0">
        <f>HYPERLINK("https://dl.dropboxusercontent.com/scl/fi/g0osot87pwvmxop24rckj/alan-153447-tn.jpg?rlkey=8mgh9pazxlequybfzot0v3s3z&amp;dl=0","Click to download Image")</f>
      </c>
      <c r="B657" s="0">
        <f>HYPERLINK("https://dl.dropboxusercontent.com/scl/fi/6qol7vb5etcu5spzsgvqu/mens-hoodie-size-chartsalan-hoodie.jpg?rlkey=ne3rynigh0mhlfsykj4lp87lc&amp;dl=0","Click to download SizeChart")</f>
      </c>
      <c r="C657" s="0" t="inlineStr">
        <is>
          <t>Alan Men's Hoodie</t>
        </is>
      </c>
      <c r="D657" s="0" t="inlineStr">
        <is>
          <t>'153613</t>
        </is>
      </c>
      <c r="E657" s="0" t="inlineStr">
        <is>
          <t>NDSU ALAN M OE:153613C-L</t>
        </is>
      </c>
      <c r="F657" s="0" t="inlineStr">
        <is>
          <t>'813153613061</t>
        </is>
      </c>
      <c r="G657" s="0" t="inlineStr">
        <is>
          <t>MENS</t>
        </is>
      </c>
      <c r="H657" s="0" t="inlineStr">
        <is>
          <t>L</t>
        </is>
      </c>
      <c r="I657" s="0">
        <v>39.99</v>
      </c>
      <c r="J657" s="0">
        <v>25</v>
      </c>
    </row>
    <row r="658" spans="1:10" customHeight="0">
      <c r="A658" s="0">
        <f>HYPERLINK("https://dl.dropboxusercontent.com/scl/fi/g0osot87pwvmxop24rckj/alan-153447-tn.jpg?rlkey=8mgh9pazxlequybfzot0v3s3z&amp;dl=0","Click to download Image")</f>
      </c>
      <c r="B658" s="0">
        <f>HYPERLINK("https://dl.dropboxusercontent.com/scl/fi/6qol7vb5etcu5spzsgvqu/mens-hoodie-size-chartsalan-hoodie.jpg?rlkey=ne3rynigh0mhlfsykj4lp87lc&amp;dl=0","Click to download SizeChart")</f>
      </c>
      <c r="C658" s="0" t="inlineStr">
        <is>
          <t>Alan Men's Hoodie</t>
        </is>
      </c>
      <c r="D658" s="0" t="inlineStr">
        <is>
          <t>'153613</t>
        </is>
      </c>
      <c r="E658" s="0" t="inlineStr">
        <is>
          <t>NDSU ALAN M OE:153613D-XL</t>
        </is>
      </c>
      <c r="F658" s="0" t="inlineStr">
        <is>
          <t>'813153613078</t>
        </is>
      </c>
      <c r="G658" s="0" t="inlineStr">
        <is>
          <t>MENS</t>
        </is>
      </c>
      <c r="H658" s="0" t="inlineStr">
        <is>
          <t>XL</t>
        </is>
      </c>
      <c r="I658" s="0">
        <v>39.99</v>
      </c>
      <c r="J658" s="0">
        <v>24</v>
      </c>
    </row>
    <row r="659" spans="1:10" customHeight="0">
      <c r="A659" s="0">
        <f>HYPERLINK("https://dl.dropboxusercontent.com/scl/fi/g0osot87pwvmxop24rckj/alan-153447-tn.jpg?rlkey=8mgh9pazxlequybfzot0v3s3z&amp;dl=0","Click to download Image")</f>
      </c>
      <c r="B659" s="0">
        <f>HYPERLINK("https://dl.dropboxusercontent.com/scl/fi/6qol7vb5etcu5spzsgvqu/mens-hoodie-size-chartsalan-hoodie.jpg?rlkey=ne3rynigh0mhlfsykj4lp87lc&amp;dl=0","Click to download SizeChart")</f>
      </c>
      <c r="C659" s="0" t="inlineStr">
        <is>
          <t>Alan Men's Hoodie</t>
        </is>
      </c>
      <c r="D659" s="0" t="inlineStr">
        <is>
          <t>'153613</t>
        </is>
      </c>
      <c r="E659" s="0" t="inlineStr">
        <is>
          <t>NDSU ALAN M OE:153613E-2XL</t>
        </is>
      </c>
      <c r="F659" s="0" t="inlineStr">
        <is>
          <t>'813153613085</t>
        </is>
      </c>
      <c r="G659" s="0" t="inlineStr">
        <is>
          <t>MENS</t>
        </is>
      </c>
      <c r="H659" s="0" t="inlineStr">
        <is>
          <t>2XL</t>
        </is>
      </c>
      <c r="I659" s="0">
        <v>39.99</v>
      </c>
      <c r="J659" s="0">
        <v>16</v>
      </c>
    </row>
    <row r="660" spans="1:10" customHeight="0">
      <c r="A660" s="0">
        <f>HYPERLINK("https://dl.dropboxusercontent.com/scl/fi/g0osot87pwvmxop24rckj/alan-153447-tn.jpg?rlkey=8mgh9pazxlequybfzot0v3s3z&amp;dl=0","Click to download Image")</f>
      </c>
      <c r="B660" s="0">
        <f>HYPERLINK("https://dl.dropboxusercontent.com/scl/fi/6qol7vb5etcu5spzsgvqu/mens-hoodie-size-chartsalan-hoodie.jpg?rlkey=ne3rynigh0mhlfsykj4lp87lc&amp;dl=0","Click to download SizeChart")</f>
      </c>
      <c r="C660" s="0" t="inlineStr">
        <is>
          <t>Alan Men's Hoodie</t>
        </is>
      </c>
      <c r="D660" s="0" t="inlineStr">
        <is>
          <t>'153613</t>
        </is>
      </c>
      <c r="E660" s="0" t="inlineStr">
        <is>
          <t>NDSU ALAN M OE:153613F-3XL</t>
        </is>
      </c>
      <c r="F660" s="0" t="inlineStr">
        <is>
          <t>'813153613092</t>
        </is>
      </c>
      <c r="G660" s="0" t="inlineStr">
        <is>
          <t>MENS</t>
        </is>
      </c>
      <c r="H660" s="0" t="inlineStr">
        <is>
          <t>3XL</t>
        </is>
      </c>
      <c r="I660" s="0">
        <v>39.99</v>
      </c>
      <c r="J660" s="0">
        <v>8</v>
      </c>
    </row>
    <row r="661" spans="1:10" customHeight="0">
      <c r="A661" s="0">
        <f>HYPERLINK("https://dl.dropboxusercontent.com/scl/fi/837o73128ii645rgjc6rj/alan-139654-tn.jpg?rlkey=ne4je6k9m9dacll32rvug7ejm&amp;dl=0","Click to download Image")</f>
      </c>
      <c r="B661" s="0">
        <f>HYPERLINK("https://dl.dropboxusercontent.com/scl/fi/b5jc0h4mur7uyqrbq778j/mens-hoodie-size-chartsalan-hoodie.jpg?rlkey=k8rtob14d1rmpd2ltui8afxav&amp;dl=0","Click to download SizeChart")</f>
      </c>
      <c r="C661" s="0" t="inlineStr">
        <is>
          <t>Alan Men's Hoodie</t>
        </is>
      </c>
      <c r="D661" s="0" t="inlineStr">
        <is>
          <t>'139654</t>
        </is>
      </c>
      <c r="E661" s="0" t="inlineStr">
        <is>
          <t>NDSU ALAN M GD:139654A-S</t>
        </is>
      </c>
      <c r="F661" s="0" t="inlineStr">
        <is>
          <t>'813139654040</t>
        </is>
      </c>
      <c r="G661" s="0" t="inlineStr">
        <is>
          <t>MENS</t>
        </is>
      </c>
      <c r="H661" s="0" t="inlineStr">
        <is>
          <t>S</t>
        </is>
      </c>
      <c r="I661" s="0">
        <v>39.99</v>
      </c>
      <c r="J661" s="0">
        <v>6</v>
      </c>
    </row>
    <row r="662" spans="1:10" customHeight="0">
      <c r="A662" s="0">
        <f>HYPERLINK("https://dl.dropboxusercontent.com/scl/fi/837o73128ii645rgjc6rj/alan-139654-tn.jpg?rlkey=ne4je6k9m9dacll32rvug7ejm&amp;dl=0","Click to download Image")</f>
      </c>
      <c r="B662" s="0">
        <f>HYPERLINK("https://dl.dropboxusercontent.com/scl/fi/b5jc0h4mur7uyqrbq778j/mens-hoodie-size-chartsalan-hoodie.jpg?rlkey=k8rtob14d1rmpd2ltui8afxav&amp;dl=0","Click to download SizeChart")</f>
      </c>
      <c r="C662" s="0" t="inlineStr">
        <is>
          <t>Alan Men's Hoodie</t>
        </is>
      </c>
      <c r="D662" s="0" t="inlineStr">
        <is>
          <t>'139654</t>
        </is>
      </c>
      <c r="E662" s="0" t="inlineStr">
        <is>
          <t>NDSU ALAN M GD:139654B-M</t>
        </is>
      </c>
      <c r="F662" s="0" t="inlineStr">
        <is>
          <t>'813139654057</t>
        </is>
      </c>
      <c r="G662" s="0" t="inlineStr">
        <is>
          <t>MENS</t>
        </is>
      </c>
      <c r="H662" s="0" t="inlineStr">
        <is>
          <t>M</t>
        </is>
      </c>
      <c r="I662" s="0">
        <v>39.99</v>
      </c>
      <c r="J662" s="0">
        <v>14</v>
      </c>
    </row>
    <row r="663" spans="1:10" customHeight="0">
      <c r="A663" s="0">
        <f>HYPERLINK("https://dl.dropboxusercontent.com/scl/fi/837o73128ii645rgjc6rj/alan-139654-tn.jpg?rlkey=ne4je6k9m9dacll32rvug7ejm&amp;dl=0","Click to download Image")</f>
      </c>
      <c r="B663" s="0">
        <f>HYPERLINK("https://dl.dropboxusercontent.com/scl/fi/b5jc0h4mur7uyqrbq778j/mens-hoodie-size-chartsalan-hoodie.jpg?rlkey=k8rtob14d1rmpd2ltui8afxav&amp;dl=0","Click to download SizeChart")</f>
      </c>
      <c r="C663" s="0" t="inlineStr">
        <is>
          <t>Alan Men's Hoodie</t>
        </is>
      </c>
      <c r="D663" s="0" t="inlineStr">
        <is>
          <t>'139654</t>
        </is>
      </c>
      <c r="E663" s="0" t="inlineStr">
        <is>
          <t>NDSU ALAN M GD:139654C-L</t>
        </is>
      </c>
      <c r="F663" s="0" t="inlineStr">
        <is>
          <t>'813139654064</t>
        </is>
      </c>
      <c r="G663" s="0" t="inlineStr">
        <is>
          <t>MENS</t>
        </is>
      </c>
      <c r="H663" s="0" t="inlineStr">
        <is>
          <t>L</t>
        </is>
      </c>
      <c r="I663" s="0">
        <v>39.99</v>
      </c>
      <c r="J663" s="0">
        <v>21</v>
      </c>
    </row>
    <row r="664" spans="1:10" customHeight="0">
      <c r="A664" s="0">
        <f>HYPERLINK("https://dl.dropboxusercontent.com/scl/fi/837o73128ii645rgjc6rj/alan-139654-tn.jpg?rlkey=ne4je6k9m9dacll32rvug7ejm&amp;dl=0","Click to download Image")</f>
      </c>
      <c r="B664" s="0">
        <f>HYPERLINK("https://dl.dropboxusercontent.com/scl/fi/b5jc0h4mur7uyqrbq778j/mens-hoodie-size-chartsalan-hoodie.jpg?rlkey=k8rtob14d1rmpd2ltui8afxav&amp;dl=0","Click to download SizeChart")</f>
      </c>
      <c r="C664" s="0" t="inlineStr">
        <is>
          <t>Alan Men's Hoodie</t>
        </is>
      </c>
      <c r="D664" s="0" t="inlineStr">
        <is>
          <t>'139654</t>
        </is>
      </c>
      <c r="E664" s="0" t="inlineStr">
        <is>
          <t>NDSU ALAN M GD:139654D-XL</t>
        </is>
      </c>
      <c r="F664" s="0" t="inlineStr">
        <is>
          <t>'813139654071</t>
        </is>
      </c>
      <c r="G664" s="0" t="inlineStr">
        <is>
          <t>MENS</t>
        </is>
      </c>
      <c r="H664" s="0" t="inlineStr">
        <is>
          <t>XL</t>
        </is>
      </c>
      <c r="I664" s="0">
        <v>39.99</v>
      </c>
      <c r="J664" s="0">
        <v>19</v>
      </c>
    </row>
    <row r="665" spans="1:10" customHeight="0">
      <c r="A665" s="0">
        <f>HYPERLINK("https://dl.dropboxusercontent.com/scl/fi/837o73128ii645rgjc6rj/alan-139654-tn.jpg?rlkey=ne4je6k9m9dacll32rvug7ejm&amp;dl=0","Click to download Image")</f>
      </c>
      <c r="B665" s="0">
        <f>HYPERLINK("https://dl.dropboxusercontent.com/scl/fi/b5jc0h4mur7uyqrbq778j/mens-hoodie-size-chartsalan-hoodie.jpg?rlkey=k8rtob14d1rmpd2ltui8afxav&amp;dl=0","Click to download SizeChart")</f>
      </c>
      <c r="C665" s="0" t="inlineStr">
        <is>
          <t>Alan Men's Hoodie</t>
        </is>
      </c>
      <c r="D665" s="0" t="inlineStr">
        <is>
          <t>'139654</t>
        </is>
      </c>
      <c r="E665" s="0" t="inlineStr">
        <is>
          <t>NDSU ALAN M GD:139654E-2XL</t>
        </is>
      </c>
      <c r="F665" s="0" t="inlineStr">
        <is>
          <t>'813139654088</t>
        </is>
      </c>
      <c r="G665" s="0" t="inlineStr">
        <is>
          <t>MENS</t>
        </is>
      </c>
      <c r="H665" s="0" t="inlineStr">
        <is>
          <t>2XL</t>
        </is>
      </c>
      <c r="I665" s="0">
        <v>39.99</v>
      </c>
      <c r="J665" s="0">
        <v>13</v>
      </c>
    </row>
    <row r="666" spans="1:10" customHeight="0">
      <c r="A666" s="0">
        <f>HYPERLINK("https://dl.dropboxusercontent.com/scl/fi/837o73128ii645rgjc6rj/alan-139654-tn.jpg?rlkey=ne4je6k9m9dacll32rvug7ejm&amp;dl=0","Click to download Image")</f>
      </c>
      <c r="B666" s="0">
        <f>HYPERLINK("https://dl.dropboxusercontent.com/scl/fi/b5jc0h4mur7uyqrbq778j/mens-hoodie-size-chartsalan-hoodie.jpg?rlkey=k8rtob14d1rmpd2ltui8afxav&amp;dl=0","Click to download SizeChart")</f>
      </c>
      <c r="C666" s="0" t="inlineStr">
        <is>
          <t>Alan Men's Hoodie</t>
        </is>
      </c>
      <c r="D666" s="0" t="inlineStr">
        <is>
          <t>'139654</t>
        </is>
      </c>
      <c r="E666" s="0" t="inlineStr">
        <is>
          <t>NDSU ALAN M GD:139654F-3XL</t>
        </is>
      </c>
      <c r="F666" s="0" t="inlineStr">
        <is>
          <t>'813139654095</t>
        </is>
      </c>
      <c r="G666" s="0" t="inlineStr">
        <is>
          <t>MENS</t>
        </is>
      </c>
      <c r="H666" s="0" t="inlineStr">
        <is>
          <t>3XL</t>
        </is>
      </c>
      <c r="I666" s="0">
        <v>39.99</v>
      </c>
      <c r="J666" s="0">
        <v>7</v>
      </c>
    </row>
    <row r="667" spans="1:10" customHeight="0">
      <c r="A667" s="0">
        <f>HYPERLINK("https://dl.dropboxusercontent.com/scl/fi/azelskcdrho13xa2hcg4f/alan-140327-tn.jpg?rlkey=l2himt6nbd8nm8s7aku22xrt0&amp;dl=0","Click to download Image")</f>
      </c>
      <c r="B667" s="0">
        <f>HYPERLINK("https://dl.dropboxusercontent.com/scl/fi/b5jc0h4mur7uyqrbq778j/mens-hoodie-size-chartsalan-hoodie.jpg?rlkey=k8rtob14d1rmpd2ltui8afxav&amp;dl=0","Click to download SizeChart")</f>
      </c>
      <c r="C667" s="0" t="inlineStr">
        <is>
          <t>Alan Men's Hoodie</t>
        </is>
      </c>
      <c r="D667" s="0" t="inlineStr">
        <is>
          <t>'140327</t>
        </is>
      </c>
      <c r="E667" s="0" t="inlineStr">
        <is>
          <t>NDSU ALAN M GD:140327A-S</t>
        </is>
      </c>
      <c r="F667" s="0" t="inlineStr">
        <is>
          <t>'813140327049</t>
        </is>
      </c>
      <c r="G667" s="0" t="inlineStr">
        <is>
          <t>MENS</t>
        </is>
      </c>
      <c r="H667" s="0" t="inlineStr">
        <is>
          <t>S</t>
        </is>
      </c>
      <c r="I667" s="0">
        <v>39.99</v>
      </c>
      <c r="J667" s="0">
        <v>8</v>
      </c>
    </row>
    <row r="668" spans="1:10" customHeight="0">
      <c r="A668" s="0">
        <f>HYPERLINK("https://dl.dropboxusercontent.com/scl/fi/azelskcdrho13xa2hcg4f/alan-140327-tn.jpg?rlkey=l2himt6nbd8nm8s7aku22xrt0&amp;dl=0","Click to download Image")</f>
      </c>
      <c r="B668" s="0">
        <f>HYPERLINK("https://dl.dropboxusercontent.com/scl/fi/b5jc0h4mur7uyqrbq778j/mens-hoodie-size-chartsalan-hoodie.jpg?rlkey=k8rtob14d1rmpd2ltui8afxav&amp;dl=0","Click to download SizeChart")</f>
      </c>
      <c r="C668" s="0" t="inlineStr">
        <is>
          <t>Alan Men's Hoodie</t>
        </is>
      </c>
      <c r="D668" s="0" t="inlineStr">
        <is>
          <t>'140327</t>
        </is>
      </c>
      <c r="E668" s="0" t="inlineStr">
        <is>
          <t>NDSU ALAN M GD:140327B-M</t>
        </is>
      </c>
      <c r="F668" s="0" t="inlineStr">
        <is>
          <t>'813140327056</t>
        </is>
      </c>
      <c r="G668" s="0" t="inlineStr">
        <is>
          <t>MENS</t>
        </is>
      </c>
      <c r="H668" s="0" t="inlineStr">
        <is>
          <t>M</t>
        </is>
      </c>
      <c r="I668" s="0">
        <v>39.99</v>
      </c>
      <c r="J668" s="0">
        <v>16</v>
      </c>
    </row>
    <row r="669" spans="1:10" customHeight="0">
      <c r="A669" s="0">
        <f>HYPERLINK("https://dl.dropboxusercontent.com/scl/fi/azelskcdrho13xa2hcg4f/alan-140327-tn.jpg?rlkey=l2himt6nbd8nm8s7aku22xrt0&amp;dl=0","Click to download Image")</f>
      </c>
      <c r="B669" s="0">
        <f>HYPERLINK("https://dl.dropboxusercontent.com/scl/fi/b5jc0h4mur7uyqrbq778j/mens-hoodie-size-chartsalan-hoodie.jpg?rlkey=k8rtob14d1rmpd2ltui8afxav&amp;dl=0","Click to download SizeChart")</f>
      </c>
      <c r="C669" s="0" t="inlineStr">
        <is>
          <t>Alan Men's Hoodie</t>
        </is>
      </c>
      <c r="D669" s="0" t="inlineStr">
        <is>
          <t>'140327</t>
        </is>
      </c>
      <c r="E669" s="0" t="inlineStr">
        <is>
          <t>NDSU ALAN M GD:140327C-L</t>
        </is>
      </c>
      <c r="F669" s="0" t="inlineStr">
        <is>
          <t>'813140327063</t>
        </is>
      </c>
      <c r="G669" s="0" t="inlineStr">
        <is>
          <t>MENS</t>
        </is>
      </c>
      <c r="H669" s="0" t="inlineStr">
        <is>
          <t>L</t>
        </is>
      </c>
      <c r="I669" s="0">
        <v>39.99</v>
      </c>
      <c r="J669" s="0">
        <v>24</v>
      </c>
    </row>
    <row r="670" spans="1:10" customHeight="0">
      <c r="A670" s="0">
        <f>HYPERLINK("https://dl.dropboxusercontent.com/scl/fi/azelskcdrho13xa2hcg4f/alan-140327-tn.jpg?rlkey=l2himt6nbd8nm8s7aku22xrt0&amp;dl=0","Click to download Image")</f>
      </c>
      <c r="B670" s="0">
        <f>HYPERLINK("https://dl.dropboxusercontent.com/scl/fi/b5jc0h4mur7uyqrbq778j/mens-hoodie-size-chartsalan-hoodie.jpg?rlkey=k8rtob14d1rmpd2ltui8afxav&amp;dl=0","Click to download SizeChart")</f>
      </c>
      <c r="C670" s="0" t="inlineStr">
        <is>
          <t>Alan Men's Hoodie</t>
        </is>
      </c>
      <c r="D670" s="0" t="inlineStr">
        <is>
          <t>'140327</t>
        </is>
      </c>
      <c r="E670" s="0" t="inlineStr">
        <is>
          <t>NDSU ALAN M GD:140327D-XL</t>
        </is>
      </c>
      <c r="F670" s="0" t="inlineStr">
        <is>
          <t>'813140327070</t>
        </is>
      </c>
      <c r="G670" s="0" t="inlineStr">
        <is>
          <t>MENS</t>
        </is>
      </c>
      <c r="H670" s="0" t="inlineStr">
        <is>
          <t>XL</t>
        </is>
      </c>
      <c r="I670" s="0">
        <v>39.99</v>
      </c>
      <c r="J670" s="0">
        <v>24</v>
      </c>
    </row>
    <row r="671" spans="1:10" customHeight="0">
      <c r="A671" s="0">
        <f>HYPERLINK("https://dl.dropboxusercontent.com/scl/fi/azelskcdrho13xa2hcg4f/alan-140327-tn.jpg?rlkey=l2himt6nbd8nm8s7aku22xrt0&amp;dl=0","Click to download Image")</f>
      </c>
      <c r="B671" s="0">
        <f>HYPERLINK("https://dl.dropboxusercontent.com/scl/fi/b5jc0h4mur7uyqrbq778j/mens-hoodie-size-chartsalan-hoodie.jpg?rlkey=k8rtob14d1rmpd2ltui8afxav&amp;dl=0","Click to download SizeChart")</f>
      </c>
      <c r="C671" s="0" t="inlineStr">
        <is>
          <t>Alan Men's Hoodie</t>
        </is>
      </c>
      <c r="D671" s="0" t="inlineStr">
        <is>
          <t>'140327</t>
        </is>
      </c>
      <c r="E671" s="0" t="inlineStr">
        <is>
          <t>NDSU ALAN M GD:140327E-2XL</t>
        </is>
      </c>
      <c r="F671" s="0" t="inlineStr">
        <is>
          <t>'813140327087</t>
        </is>
      </c>
      <c r="G671" s="0" t="inlineStr">
        <is>
          <t>MENS</t>
        </is>
      </c>
      <c r="H671" s="0" t="inlineStr">
        <is>
          <t>2XL</t>
        </is>
      </c>
      <c r="I671" s="0">
        <v>39.99</v>
      </c>
      <c r="J671" s="0">
        <v>14</v>
      </c>
    </row>
    <row r="672" spans="1:10" customHeight="0">
      <c r="A672" s="0">
        <f>HYPERLINK("https://dl.dropboxusercontent.com/scl/fi/azelskcdrho13xa2hcg4f/alan-140327-tn.jpg?rlkey=l2himt6nbd8nm8s7aku22xrt0&amp;dl=0","Click to download Image")</f>
      </c>
      <c r="B672" s="0">
        <f>HYPERLINK("https://dl.dropboxusercontent.com/scl/fi/b5jc0h4mur7uyqrbq778j/mens-hoodie-size-chartsalan-hoodie.jpg?rlkey=k8rtob14d1rmpd2ltui8afxav&amp;dl=0","Click to download SizeChart")</f>
      </c>
      <c r="C672" s="0" t="inlineStr">
        <is>
          <t>Alan Men's Hoodie</t>
        </is>
      </c>
      <c r="D672" s="0" t="inlineStr">
        <is>
          <t>'140327</t>
        </is>
      </c>
      <c r="E672" s="0" t="inlineStr">
        <is>
          <t>NDSU ALAN M GD:140327F-3XL</t>
        </is>
      </c>
      <c r="F672" s="0" t="inlineStr">
        <is>
          <t>'813140327094</t>
        </is>
      </c>
      <c r="G672" s="0" t="inlineStr">
        <is>
          <t>MENS</t>
        </is>
      </c>
      <c r="H672" s="0" t="inlineStr">
        <is>
          <t>3XL</t>
        </is>
      </c>
      <c r="I672" s="0">
        <v>39.99</v>
      </c>
      <c r="J672" s="0">
        <v>8</v>
      </c>
    </row>
    <row r="673" spans="1:10" customHeight="0">
      <c r="A673" s="0">
        <f>HYPERLINK("https://dl.dropboxusercontent.com/scl/fi/xeu6czgtoay90lvz6nlj9/zach-138384-tn.jpg?rlkey=vw78n7sfo5kebstih7113wr6j&amp;dl=0","Click to download Image")</f>
      </c>
      <c r="B673" s="0">
        <f>HYPERLINK("https://dl.dropboxusercontent.com/scl/fi/r820xwsfsha17bufdqa39/graphic-update2022-mens.jpg?rlkey=zm1csada0fuwvykvd9qoovkni&amp;dl=0","Click to download SizeChart")</f>
      </c>
      <c r="C673" s="0" t="inlineStr">
        <is>
          <t>Zach Men's Hoodie</t>
        </is>
      </c>
      <c r="D673" s="0" t="inlineStr">
        <is>
          <t>'138384</t>
        </is>
      </c>
      <c r="E673" s="0" t="inlineStr">
        <is>
          <t>NDSU ZACH M OE:138384A-S</t>
        </is>
      </c>
      <c r="F673" s="0" t="inlineStr">
        <is>
          <t>'813138384047</t>
        </is>
      </c>
      <c r="G673" s="0" t="inlineStr">
        <is>
          <t>MENS</t>
        </is>
      </c>
      <c r="H673" s="0" t="inlineStr">
        <is>
          <t>S</t>
        </is>
      </c>
      <c r="I673" s="0">
        <v>39.99</v>
      </c>
      <c r="J673" s="0">
        <v>2</v>
      </c>
    </row>
    <row r="674" spans="1:10" customHeight="0">
      <c r="A674" s="0">
        <f>HYPERLINK("https://dl.dropboxusercontent.com/scl/fi/xeu6czgtoay90lvz6nlj9/zach-138384-tn.jpg?rlkey=vw78n7sfo5kebstih7113wr6j&amp;dl=0","Click to download Image")</f>
      </c>
      <c r="B674" s="0">
        <f>HYPERLINK("https://dl.dropboxusercontent.com/scl/fi/r820xwsfsha17bufdqa39/graphic-update2022-mens.jpg?rlkey=zm1csada0fuwvykvd9qoovkni&amp;dl=0","Click to download SizeChart")</f>
      </c>
      <c r="C674" s="0" t="inlineStr">
        <is>
          <t>Zach Men's Hoodie</t>
        </is>
      </c>
      <c r="D674" s="0" t="inlineStr">
        <is>
          <t>'138384</t>
        </is>
      </c>
      <c r="E674" s="0" t="inlineStr">
        <is>
          <t>NDSU ZACH M OE:138384B-M</t>
        </is>
      </c>
      <c r="F674" s="0" t="inlineStr">
        <is>
          <t>'813138384054</t>
        </is>
      </c>
      <c r="G674" s="0" t="inlineStr">
        <is>
          <t>MENS</t>
        </is>
      </c>
      <c r="H674" s="0" t="inlineStr">
        <is>
          <t>M</t>
        </is>
      </c>
      <c r="I674" s="0">
        <v>39.99</v>
      </c>
      <c r="J674" s="0">
        <v>3</v>
      </c>
    </row>
    <row r="675" spans="1:10" customHeight="0">
      <c r="A675" s="0">
        <f>HYPERLINK("https://dl.dropboxusercontent.com/scl/fi/xeu6czgtoay90lvz6nlj9/zach-138384-tn.jpg?rlkey=vw78n7sfo5kebstih7113wr6j&amp;dl=0","Click to download Image")</f>
      </c>
      <c r="B675" s="0">
        <f>HYPERLINK("https://dl.dropboxusercontent.com/scl/fi/r820xwsfsha17bufdqa39/graphic-update2022-mens.jpg?rlkey=zm1csada0fuwvykvd9qoovkni&amp;dl=0","Click to download SizeChart")</f>
      </c>
      <c r="C675" s="0" t="inlineStr">
        <is>
          <t>Zach Men's Hoodie</t>
        </is>
      </c>
      <c r="D675" s="0" t="inlineStr">
        <is>
          <t>'138384</t>
        </is>
      </c>
      <c r="E675" s="0" t="inlineStr">
        <is>
          <t>NDSU ZACH M OE:138384C-L</t>
        </is>
      </c>
      <c r="F675" s="0" t="inlineStr">
        <is>
          <t>'813138384061</t>
        </is>
      </c>
      <c r="G675" s="0" t="inlineStr">
        <is>
          <t>MENS</t>
        </is>
      </c>
      <c r="H675" s="0" t="inlineStr">
        <is>
          <t>L</t>
        </is>
      </c>
      <c r="I675" s="0">
        <v>39.99</v>
      </c>
      <c r="J675" s="0">
        <v>4</v>
      </c>
    </row>
    <row r="676" spans="1:10" customHeight="0">
      <c r="A676" s="0">
        <f>HYPERLINK("https://dl.dropboxusercontent.com/scl/fi/xeu6czgtoay90lvz6nlj9/zach-138384-tn.jpg?rlkey=vw78n7sfo5kebstih7113wr6j&amp;dl=0","Click to download Image")</f>
      </c>
      <c r="B676" s="0">
        <f>HYPERLINK("https://dl.dropboxusercontent.com/scl/fi/r820xwsfsha17bufdqa39/graphic-update2022-mens.jpg?rlkey=zm1csada0fuwvykvd9qoovkni&amp;dl=0","Click to download SizeChart")</f>
      </c>
      <c r="C676" s="0" t="inlineStr">
        <is>
          <t>Zach Men's Hoodie</t>
        </is>
      </c>
      <c r="D676" s="0" t="inlineStr">
        <is>
          <t>'138384</t>
        </is>
      </c>
      <c r="E676" s="0" t="inlineStr">
        <is>
          <t>NDSU ZACH M OE:138384D-XL</t>
        </is>
      </c>
      <c r="F676" s="0" t="inlineStr">
        <is>
          <t>'813138384078</t>
        </is>
      </c>
      <c r="G676" s="0" t="inlineStr">
        <is>
          <t>MENS</t>
        </is>
      </c>
      <c r="H676" s="0" t="inlineStr">
        <is>
          <t>XL</t>
        </is>
      </c>
      <c r="I676" s="0">
        <v>39.99</v>
      </c>
      <c r="J676" s="0">
        <v>0</v>
      </c>
    </row>
    <row r="677" spans="1:10" customHeight="0">
      <c r="A677" s="0">
        <f>HYPERLINK("https://dl.dropboxusercontent.com/scl/fi/xeu6czgtoay90lvz6nlj9/zach-138384-tn.jpg?rlkey=vw78n7sfo5kebstih7113wr6j&amp;dl=0","Click to download Image")</f>
      </c>
      <c r="B677" s="0">
        <f>HYPERLINK("https://dl.dropboxusercontent.com/scl/fi/r820xwsfsha17bufdqa39/graphic-update2022-mens.jpg?rlkey=zm1csada0fuwvykvd9qoovkni&amp;dl=0","Click to download SizeChart")</f>
      </c>
      <c r="C677" s="0" t="inlineStr">
        <is>
          <t>Zach Men's Hoodie</t>
        </is>
      </c>
      <c r="D677" s="0" t="inlineStr">
        <is>
          <t>'138384</t>
        </is>
      </c>
      <c r="E677" s="0" t="inlineStr">
        <is>
          <t>NDSU ZACH M OE:138384E-2XL</t>
        </is>
      </c>
      <c r="F677" s="0" t="inlineStr">
        <is>
          <t>'813138384085</t>
        </is>
      </c>
      <c r="G677" s="0" t="inlineStr">
        <is>
          <t>MENS</t>
        </is>
      </c>
      <c r="H677" s="0" t="inlineStr">
        <is>
          <t>2XL</t>
        </is>
      </c>
      <c r="I677" s="0">
        <v>41.99</v>
      </c>
      <c r="J677" s="0">
        <v>2</v>
      </c>
    </row>
    <row r="678" spans="1:10" customHeight="0">
      <c r="A678" s="0">
        <f>HYPERLINK("https://dl.dropboxusercontent.com/scl/fi/xeu6czgtoay90lvz6nlj9/zach-138384-tn.jpg?rlkey=vw78n7sfo5kebstih7113wr6j&amp;dl=0","Click to download Image")</f>
      </c>
      <c r="B678" s="0">
        <f>HYPERLINK("https://dl.dropboxusercontent.com/scl/fi/r820xwsfsha17bufdqa39/graphic-update2022-mens.jpg?rlkey=zm1csada0fuwvykvd9qoovkni&amp;dl=0","Click to download SizeChart")</f>
      </c>
      <c r="C678" s="0" t="inlineStr">
        <is>
          <t>Zach Men's Hoodie</t>
        </is>
      </c>
      <c r="D678" s="0" t="inlineStr">
        <is>
          <t>'138384</t>
        </is>
      </c>
      <c r="E678" s="0" t="inlineStr">
        <is>
          <t>NDSU ZACH M OE:138384F-3XL</t>
        </is>
      </c>
      <c r="F678" s="0" t="inlineStr">
        <is>
          <t>'813138384092</t>
        </is>
      </c>
      <c r="G678" s="0" t="inlineStr">
        <is>
          <t>MENS</t>
        </is>
      </c>
      <c r="H678" s="0" t="inlineStr">
        <is>
          <t>3XL</t>
        </is>
      </c>
      <c r="I678" s="0">
        <v>41.99</v>
      </c>
      <c r="J678" s="0">
        <v>1</v>
      </c>
    </row>
    <row r="679" spans="1:10" customHeight="0">
      <c r="A679" s="0">
        <f>HYPERLINK("https://dl.dropboxusercontent.com/scl/fi/r687uxqhbu65fcspx1u3h/zach-138400-tn.jpg?rlkey=e2hk8qxkporpdkgn7mw45uozy&amp;dl=0","Click to download Image")</f>
      </c>
      <c r="B679" s="0">
        <f>HYPERLINK("https://dl.dropboxusercontent.com/scl/fi/r820xwsfsha17bufdqa39/graphic-update2022-mens.jpg?rlkey=zm1csada0fuwvykvd9qoovkni&amp;dl=0","Click to download SizeChart")</f>
      </c>
      <c r="C679" s="0" t="inlineStr">
        <is>
          <t>Zach Men's Hoodie</t>
        </is>
      </c>
      <c r="D679" s="0" t="inlineStr">
        <is>
          <t>'138400</t>
        </is>
      </c>
      <c r="E679" s="0" t="inlineStr">
        <is>
          <t>NDSU ZACH M GD:138400A-S</t>
        </is>
      </c>
      <c r="F679" s="0" t="inlineStr">
        <is>
          <t>'813138400044</t>
        </is>
      </c>
      <c r="G679" s="0" t="inlineStr">
        <is>
          <t>MENS</t>
        </is>
      </c>
      <c r="H679" s="0" t="inlineStr">
        <is>
          <t>S</t>
        </is>
      </c>
      <c r="I679" s="0">
        <v>39.99</v>
      </c>
      <c r="J679" s="0">
        <v>1</v>
      </c>
    </row>
    <row r="680" spans="1:10" customHeight="0">
      <c r="A680" s="0">
        <f>HYPERLINK("https://dl.dropboxusercontent.com/scl/fi/r687uxqhbu65fcspx1u3h/zach-138400-tn.jpg?rlkey=e2hk8qxkporpdkgn7mw45uozy&amp;dl=0","Click to download Image")</f>
      </c>
      <c r="B680" s="0">
        <f>HYPERLINK("https://dl.dropboxusercontent.com/scl/fi/r820xwsfsha17bufdqa39/graphic-update2022-mens.jpg?rlkey=zm1csada0fuwvykvd9qoovkni&amp;dl=0","Click to download SizeChart")</f>
      </c>
      <c r="C680" s="0" t="inlineStr">
        <is>
          <t>Zach Men's Hoodie</t>
        </is>
      </c>
      <c r="D680" s="0" t="inlineStr">
        <is>
          <t>'138400</t>
        </is>
      </c>
      <c r="E680" s="0" t="inlineStr">
        <is>
          <t>NDSU ZACH M GD:138400B-M</t>
        </is>
      </c>
      <c r="F680" s="0" t="inlineStr">
        <is>
          <t>'813138400051</t>
        </is>
      </c>
      <c r="G680" s="0" t="inlineStr">
        <is>
          <t>MENS</t>
        </is>
      </c>
      <c r="H680" s="0" t="inlineStr">
        <is>
          <t>M</t>
        </is>
      </c>
      <c r="I680" s="0">
        <v>39.99</v>
      </c>
      <c r="J680" s="0">
        <v>4</v>
      </c>
    </row>
    <row r="681" spans="1:10" customHeight="0">
      <c r="A681" s="0">
        <f>HYPERLINK("https://dl.dropboxusercontent.com/scl/fi/r687uxqhbu65fcspx1u3h/zach-138400-tn.jpg?rlkey=e2hk8qxkporpdkgn7mw45uozy&amp;dl=0","Click to download Image")</f>
      </c>
      <c r="B681" s="0">
        <f>HYPERLINK("https://dl.dropboxusercontent.com/scl/fi/r820xwsfsha17bufdqa39/graphic-update2022-mens.jpg?rlkey=zm1csada0fuwvykvd9qoovkni&amp;dl=0","Click to download SizeChart")</f>
      </c>
      <c r="C681" s="0" t="inlineStr">
        <is>
          <t>Zach Men's Hoodie</t>
        </is>
      </c>
      <c r="D681" s="0" t="inlineStr">
        <is>
          <t>'138400</t>
        </is>
      </c>
      <c r="E681" s="0" t="inlineStr">
        <is>
          <t>NDSU ZACH M GD:138400C-L</t>
        </is>
      </c>
      <c r="F681" s="0" t="inlineStr">
        <is>
          <t>'813138400068</t>
        </is>
      </c>
      <c r="G681" s="0" t="inlineStr">
        <is>
          <t>MENS</t>
        </is>
      </c>
      <c r="H681" s="0" t="inlineStr">
        <is>
          <t>L</t>
        </is>
      </c>
      <c r="I681" s="0">
        <v>39.99</v>
      </c>
      <c r="J681" s="0">
        <v>4</v>
      </c>
    </row>
    <row r="682" spans="1:10" customHeight="0">
      <c r="A682" s="0">
        <f>HYPERLINK("https://dl.dropboxusercontent.com/scl/fi/r687uxqhbu65fcspx1u3h/zach-138400-tn.jpg?rlkey=e2hk8qxkporpdkgn7mw45uozy&amp;dl=0","Click to download Image")</f>
      </c>
      <c r="B682" s="0">
        <f>HYPERLINK("https://dl.dropboxusercontent.com/scl/fi/r820xwsfsha17bufdqa39/graphic-update2022-mens.jpg?rlkey=zm1csada0fuwvykvd9qoovkni&amp;dl=0","Click to download SizeChart")</f>
      </c>
      <c r="C682" s="0" t="inlineStr">
        <is>
          <t>Zach Men's Hoodie</t>
        </is>
      </c>
      <c r="D682" s="0" t="inlineStr">
        <is>
          <t>'138400</t>
        </is>
      </c>
      <c r="E682" s="0" t="inlineStr">
        <is>
          <t>NDSU ZACH M GD:138400D-XL</t>
        </is>
      </c>
      <c r="F682" s="0" t="inlineStr">
        <is>
          <t>'813138400075</t>
        </is>
      </c>
      <c r="G682" s="0" t="inlineStr">
        <is>
          <t>MENS</t>
        </is>
      </c>
      <c r="H682" s="0" t="inlineStr">
        <is>
          <t>XL</t>
        </is>
      </c>
      <c r="I682" s="0">
        <v>39.99</v>
      </c>
      <c r="J682" s="0">
        <v>0</v>
      </c>
    </row>
    <row r="683" spans="1:10" customHeight="0">
      <c r="A683" s="0">
        <f>HYPERLINK("https://dl.dropboxusercontent.com/scl/fi/r687uxqhbu65fcspx1u3h/zach-138400-tn.jpg?rlkey=e2hk8qxkporpdkgn7mw45uozy&amp;dl=0","Click to download Image")</f>
      </c>
      <c r="B683" s="0">
        <f>HYPERLINK("https://dl.dropboxusercontent.com/scl/fi/r820xwsfsha17bufdqa39/graphic-update2022-mens.jpg?rlkey=zm1csada0fuwvykvd9qoovkni&amp;dl=0","Click to download SizeChart")</f>
      </c>
      <c r="C683" s="0" t="inlineStr">
        <is>
          <t>Zach Men's Hoodie</t>
        </is>
      </c>
      <c r="D683" s="0" t="inlineStr">
        <is>
          <t>'138400</t>
        </is>
      </c>
      <c r="E683" s="0" t="inlineStr">
        <is>
          <t>NDSU ZACH M GD:138400E-2XL</t>
        </is>
      </c>
      <c r="F683" s="0" t="inlineStr">
        <is>
          <t>'813138400082</t>
        </is>
      </c>
      <c r="G683" s="0" t="inlineStr">
        <is>
          <t>MENS</t>
        </is>
      </c>
      <c r="H683" s="0" t="inlineStr">
        <is>
          <t>2XL</t>
        </is>
      </c>
      <c r="I683" s="0">
        <v>41.99</v>
      </c>
      <c r="J683" s="0">
        <v>2</v>
      </c>
    </row>
    <row r="684" spans="1:10" customHeight="0">
      <c r="A684" s="0">
        <f>HYPERLINK("https://dl.dropboxusercontent.com/scl/fi/r687uxqhbu65fcspx1u3h/zach-138400-tn.jpg?rlkey=e2hk8qxkporpdkgn7mw45uozy&amp;dl=0","Click to download Image")</f>
      </c>
      <c r="B684" s="0">
        <f>HYPERLINK("https://dl.dropboxusercontent.com/scl/fi/r820xwsfsha17bufdqa39/graphic-update2022-mens.jpg?rlkey=zm1csada0fuwvykvd9qoovkni&amp;dl=0","Click to download SizeChart")</f>
      </c>
      <c r="C684" s="0" t="inlineStr">
        <is>
          <t>Zach Men's Hoodie</t>
        </is>
      </c>
      <c r="D684" s="0" t="inlineStr">
        <is>
          <t>'138400</t>
        </is>
      </c>
      <c r="E684" s="0" t="inlineStr">
        <is>
          <t>NDSU ZACH M GD:138400F-3XL</t>
        </is>
      </c>
      <c r="F684" s="0" t="inlineStr">
        <is>
          <t>'813138400099</t>
        </is>
      </c>
      <c r="G684" s="0" t="inlineStr">
        <is>
          <t>MENS</t>
        </is>
      </c>
      <c r="H684" s="0" t="inlineStr">
        <is>
          <t>3XL</t>
        </is>
      </c>
      <c r="I684" s="0">
        <v>41.99</v>
      </c>
      <c r="J684" s="0">
        <v>2</v>
      </c>
    </row>
    <row r="685" spans="1:10" customHeight="0">
      <c r="A685" s="0">
        <f>HYPERLINK("https://dl.dropboxusercontent.com/scl/fi/mp0xq72nb6b57f8308wtz/123473-af.jpg?rlkey=gnnjlwfk7i8zn3wywst9l790u&amp;dl=0","Click to download Image")</f>
      </c>
      <c r="C685" s="0" t="inlineStr">
        <is>
          <t>Bex Mens Canvas Cap</t>
        </is>
      </c>
      <c r="D685" s="0" t="inlineStr">
        <is>
          <t>'123473</t>
        </is>
      </c>
      <c r="E685" s="0" t="inlineStr">
        <is>
          <t>NDSU BEX BK:123473</t>
        </is>
      </c>
      <c r="F685" s="0" t="inlineStr">
        <is>
          <t>'713123473001</t>
        </is>
      </c>
      <c r="G685" s="0" t="inlineStr">
        <is>
          <t>MENS</t>
        </is>
      </c>
      <c r="H685" s="0" t="inlineStr">
        <is>
          <t>STANDARD:58CM</t>
        </is>
      </c>
      <c r="I685" s="0">
        <v>19.99</v>
      </c>
      <c r="J685" s="0">
        <v>40</v>
      </c>
    </row>
    <row r="686" spans="1:10" customHeight="0">
      <c r="A686" s="0">
        <f>HYPERLINK("https://dl.dropboxusercontent.com/scl/fi/sk4y08wnj79kthbzqqw2p/123475.jpg?rlkey=lrdy2f5bdr9getal07bma67td&amp;dl=0","Click to download Image")</f>
      </c>
      <c r="C686" s="0" t="inlineStr">
        <is>
          <t>Archer Jacquard Knit Scarf</t>
        </is>
      </c>
      <c r="D686" s="0" t="inlineStr">
        <is>
          <t>'123475</t>
        </is>
      </c>
      <c r="E686" s="0" t="inlineStr">
        <is>
          <t>NDSU ARCHER GN:123475</t>
        </is>
      </c>
      <c r="F686" s="0" t="inlineStr">
        <is>
          <t>'713123475012</t>
        </is>
      </c>
      <c r="H686" s="0" t="inlineStr">
        <is>
          <t>OS</t>
        </is>
      </c>
      <c r="I686" s="0">
        <v>19.99</v>
      </c>
      <c r="J686" s="0">
        <v>56</v>
      </c>
    </row>
    <row r="687" spans="1:10" customHeight="0">
      <c r="A687" s="0">
        <f>HYPERLINK("https://dl.dropboxusercontent.com/scl/fi/62mmcx9tujdhz6p54pvfm/123483-af.jpg?rlkey=3anmu8luigpdwj0u9061142l6&amp;dl=0","Click to download Image")</f>
      </c>
      <c r="C687" s="0" t="inlineStr">
        <is>
          <t>Baxter Men's Cap</t>
        </is>
      </c>
      <c r="D687" s="0" t="inlineStr">
        <is>
          <t>'123483</t>
        </is>
      </c>
      <c r="E687" s="0" t="inlineStr">
        <is>
          <t>NDSU BAXTER KY:123483</t>
        </is>
      </c>
      <c r="F687" s="0" t="inlineStr">
        <is>
          <t>'713123483000</t>
        </is>
      </c>
      <c r="G687" s="0" t="inlineStr">
        <is>
          <t>MENS</t>
        </is>
      </c>
      <c r="H687" s="0" t="inlineStr">
        <is>
          <t>STANDARD:58CM</t>
        </is>
      </c>
      <c r="I687" s="0">
        <v>19.99</v>
      </c>
      <c r="J687" s="0">
        <v>41</v>
      </c>
    </row>
    <row r="688" spans="1:10" customHeight="0">
      <c r="A688" s="0">
        <f>HYPERLINK("https://dl.dropboxusercontent.com/scl/fi/s8ahh4cmqhbjs3roxfn10/123479-af.jpg?rlkey=zs4239nf65hw3nq17qz6djh1s&amp;dl=0","Click to download Image")</f>
      </c>
      <c r="B688" s="0">
        <f>HYPERLINK("https://dl.dropboxusercontent.com/scl/fi/5lh1q5euf9puurw3pss5v/mens-polo-size-chartsbrent.jpg?rlkey=8zwtne1l06cenvv0tcbsky3pk&amp;dl=0","Click to download SizeChart")</f>
      </c>
      <c r="C688" s="0" t="inlineStr">
        <is>
          <t>Bellamy Men's Polo</t>
        </is>
      </c>
      <c r="D688" s="0" t="inlineStr">
        <is>
          <t>'123479</t>
        </is>
      </c>
      <c r="E688" s="0" t="inlineStr">
        <is>
          <t>NDSU BELLAMY M GN:123479A-S</t>
        </is>
      </c>
      <c r="F688" s="0" t="inlineStr">
        <is>
          <t>'813123479048</t>
        </is>
      </c>
      <c r="G688" s="0" t="inlineStr">
        <is>
          <t>MENS</t>
        </is>
      </c>
      <c r="H688" s="0" t="inlineStr">
        <is>
          <t>S</t>
        </is>
      </c>
      <c r="I688" s="0">
        <v>39.99</v>
      </c>
      <c r="J688" s="0">
        <v>6</v>
      </c>
    </row>
    <row r="689" spans="1:10" customHeight="0">
      <c r="A689" s="0">
        <f>HYPERLINK("https://dl.dropboxusercontent.com/scl/fi/s8ahh4cmqhbjs3roxfn10/123479-af.jpg?rlkey=zs4239nf65hw3nq17qz6djh1s&amp;dl=0","Click to download Image")</f>
      </c>
      <c r="B689" s="0">
        <f>HYPERLINK("https://dl.dropboxusercontent.com/scl/fi/5lh1q5euf9puurw3pss5v/mens-polo-size-chartsbrent.jpg?rlkey=8zwtne1l06cenvv0tcbsky3pk&amp;dl=0","Click to download SizeChart")</f>
      </c>
      <c r="C689" s="0" t="inlineStr">
        <is>
          <t>Bellamy Men's Polo</t>
        </is>
      </c>
      <c r="D689" s="0" t="inlineStr">
        <is>
          <t>'123479</t>
        </is>
      </c>
      <c r="E689" s="0" t="inlineStr">
        <is>
          <t>NDSU BELLAMY M GN:123479B-M</t>
        </is>
      </c>
      <c r="F689" s="0" t="inlineStr">
        <is>
          <t>'813123479055</t>
        </is>
      </c>
      <c r="G689" s="0" t="inlineStr">
        <is>
          <t>MENS</t>
        </is>
      </c>
      <c r="H689" s="0" t="inlineStr">
        <is>
          <t>M</t>
        </is>
      </c>
      <c r="I689" s="0">
        <v>39.99</v>
      </c>
      <c r="J689" s="0">
        <v>5</v>
      </c>
    </row>
    <row r="690" spans="1:10" customHeight="0">
      <c r="A690" s="0">
        <f>HYPERLINK("https://dl.dropboxusercontent.com/scl/fi/s8ahh4cmqhbjs3roxfn10/123479-af.jpg?rlkey=zs4239nf65hw3nq17qz6djh1s&amp;dl=0","Click to download Image")</f>
      </c>
      <c r="B690" s="0">
        <f>HYPERLINK("https://dl.dropboxusercontent.com/scl/fi/5lh1q5euf9puurw3pss5v/mens-polo-size-chartsbrent.jpg?rlkey=8zwtne1l06cenvv0tcbsky3pk&amp;dl=0","Click to download SizeChart")</f>
      </c>
      <c r="C690" s="0" t="inlineStr">
        <is>
          <t>Bellamy Men's Polo</t>
        </is>
      </c>
      <c r="D690" s="0" t="inlineStr">
        <is>
          <t>'123479</t>
        </is>
      </c>
      <c r="E690" s="0" t="inlineStr">
        <is>
          <t>NDSU BELLAMY M GN:123479C-L</t>
        </is>
      </c>
      <c r="F690" s="0" t="inlineStr">
        <is>
          <t>'813123479062</t>
        </is>
      </c>
      <c r="G690" s="0" t="inlineStr">
        <is>
          <t>MENS</t>
        </is>
      </c>
      <c r="H690" s="0" t="inlineStr">
        <is>
          <t>L</t>
        </is>
      </c>
      <c r="I690" s="0">
        <v>39.99</v>
      </c>
      <c r="J690" s="0">
        <v>8</v>
      </c>
    </row>
    <row r="691" spans="1:10" customHeight="0">
      <c r="A691" s="0">
        <f>HYPERLINK("https://dl.dropboxusercontent.com/scl/fi/s8ahh4cmqhbjs3roxfn10/123479-af.jpg?rlkey=zs4239nf65hw3nq17qz6djh1s&amp;dl=0","Click to download Image")</f>
      </c>
      <c r="B691" s="0">
        <f>HYPERLINK("https://dl.dropboxusercontent.com/scl/fi/5lh1q5euf9puurw3pss5v/mens-polo-size-chartsbrent.jpg?rlkey=8zwtne1l06cenvv0tcbsky3pk&amp;dl=0","Click to download SizeChart")</f>
      </c>
      <c r="C691" s="0" t="inlineStr">
        <is>
          <t>Bellamy Men's Polo</t>
        </is>
      </c>
      <c r="D691" s="0" t="inlineStr">
        <is>
          <t>'123479</t>
        </is>
      </c>
      <c r="E691" s="0" t="inlineStr">
        <is>
          <t>NDSU BELLAMY M GN:123479D-XL</t>
        </is>
      </c>
      <c r="F691" s="0" t="inlineStr">
        <is>
          <t>'813123479079</t>
        </is>
      </c>
      <c r="G691" s="0" t="inlineStr">
        <is>
          <t>MENS</t>
        </is>
      </c>
      <c r="H691" s="0" t="inlineStr">
        <is>
          <t>XL</t>
        </is>
      </c>
      <c r="I691" s="0">
        <v>39.99</v>
      </c>
      <c r="J691" s="0">
        <v>0</v>
      </c>
    </row>
    <row r="692" spans="1:10" customHeight="0">
      <c r="A692" s="0">
        <f>HYPERLINK("https://dl.dropboxusercontent.com/scl/fi/s8ahh4cmqhbjs3roxfn10/123479-af.jpg?rlkey=zs4239nf65hw3nq17qz6djh1s&amp;dl=0","Click to download Image")</f>
      </c>
      <c r="B692" s="0">
        <f>HYPERLINK("https://dl.dropboxusercontent.com/scl/fi/5lh1q5euf9puurw3pss5v/mens-polo-size-chartsbrent.jpg?rlkey=8zwtne1l06cenvv0tcbsky3pk&amp;dl=0","Click to download SizeChart")</f>
      </c>
      <c r="C692" s="0" t="inlineStr">
        <is>
          <t>Bellamy Men's Polo</t>
        </is>
      </c>
      <c r="D692" s="0" t="inlineStr">
        <is>
          <t>'123479</t>
        </is>
      </c>
      <c r="E692" s="0" t="inlineStr">
        <is>
          <t>NDSU BELLAMY M GN:123479E-2XL</t>
        </is>
      </c>
      <c r="F692" s="0" t="inlineStr">
        <is>
          <t>'813123479086</t>
        </is>
      </c>
      <c r="G692" s="0" t="inlineStr">
        <is>
          <t>MENS</t>
        </is>
      </c>
      <c r="H692" s="0" t="inlineStr">
        <is>
          <t>2XL</t>
        </is>
      </c>
      <c r="I692" s="0">
        <v>41.99</v>
      </c>
      <c r="J692" s="0">
        <v>0</v>
      </c>
    </row>
    <row r="693" spans="1:10" customHeight="0">
      <c r="A693" s="0">
        <f>HYPERLINK("https://dl.dropboxusercontent.com/scl/fi/s8ahh4cmqhbjs3roxfn10/123479-af.jpg?rlkey=zs4239nf65hw3nq17qz6djh1s&amp;dl=0","Click to download Image")</f>
      </c>
      <c r="B693" s="0">
        <f>HYPERLINK("https://dl.dropboxusercontent.com/scl/fi/5lh1q5euf9puurw3pss5v/mens-polo-size-chartsbrent.jpg?rlkey=8zwtne1l06cenvv0tcbsky3pk&amp;dl=0","Click to download SizeChart")</f>
      </c>
      <c r="C693" s="0" t="inlineStr">
        <is>
          <t>Bellamy Men's Polo</t>
        </is>
      </c>
      <c r="D693" s="0" t="inlineStr">
        <is>
          <t>'123479</t>
        </is>
      </c>
      <c r="E693" s="0" t="inlineStr">
        <is>
          <t>NDSU BELLAMY M GN:123479F-3XL</t>
        </is>
      </c>
      <c r="F693" s="0" t="inlineStr">
        <is>
          <t>'813123479093</t>
        </is>
      </c>
      <c r="G693" s="0" t="inlineStr">
        <is>
          <t>MENS</t>
        </is>
      </c>
      <c r="H693" s="0" t="inlineStr">
        <is>
          <t>3XL</t>
        </is>
      </c>
      <c r="I693" s="0">
        <v>41.99</v>
      </c>
      <c r="J693" s="0">
        <v>0</v>
      </c>
    </row>
    <row r="694" spans="1:10" customHeight="0">
      <c r="A694" s="0">
        <f>HYPERLINK("https://dl.dropboxusercontent.com/scl/fi/s8ahh4cmqhbjs3roxfn10/123479-af.jpg?rlkey=zs4239nf65hw3nq17qz6djh1s&amp;dl=0","Click to download Image")</f>
      </c>
      <c r="B694" s="0">
        <f>HYPERLINK("https://dl.dropboxusercontent.com/scl/fi/5lh1q5euf9puurw3pss5v/mens-polo-size-chartsbrent.jpg?rlkey=8zwtne1l06cenvv0tcbsky3pk&amp;dl=0","Click to download SizeChart")</f>
      </c>
      <c r="C694" s="0" t="inlineStr">
        <is>
          <t>Bellamy Men's Polo</t>
        </is>
      </c>
      <c r="D694" s="0" t="inlineStr">
        <is>
          <t>'123479</t>
        </is>
      </c>
      <c r="E694" s="0" t="inlineStr">
        <is>
          <t>NDSU BELLAMY M GN 12PK:123479Z-12PK</t>
        </is>
      </c>
      <c r="F694" s="0" t="inlineStr">
        <is>
          <t>'813123479994</t>
        </is>
      </c>
      <c r="G694" s="0" t="inlineStr">
        <is>
          <t>MENS</t>
        </is>
      </c>
      <c r="H694" s="0" t="inlineStr">
        <is>
          <t>12 PACK</t>
        </is>
      </c>
      <c r="I694" s="0">
        <v>390</v>
      </c>
      <c r="J694" s="0">
        <v>0</v>
      </c>
    </row>
    <row r="695" spans="1:10" customHeight="0">
      <c r="A695" s="0">
        <f>HYPERLINK("https://dl.dropboxusercontent.com/scl/fi/xpu7j9lw0czwn6c8zwjd8/ndsu-set-f.jpg?rlkey=sy2mtgsi3mgyfkvhifj1e9y2z&amp;dl=0","Click to download Image")</f>
      </c>
      <c r="C695" s="0" t="inlineStr">
        <is>
          <t>Bryn Infant Bodysuit</t>
        </is>
      </c>
      <c r="D695" s="0" t="inlineStr">
        <is>
          <t>'123830</t>
        </is>
      </c>
      <c r="E695" s="0" t="inlineStr">
        <is>
          <t>NDSU BRYN I GD:123830A-0-3M</t>
        </is>
      </c>
      <c r="F695" s="0" t="inlineStr">
        <is>
          <t>'813123830009</t>
        </is>
      </c>
      <c r="G695" s="0" t="inlineStr">
        <is>
          <t>INFANT</t>
        </is>
      </c>
      <c r="H695" s="0" t="inlineStr">
        <is>
          <t>0-3M</t>
        </is>
      </c>
      <c r="I695" s="0">
        <v>29.99</v>
      </c>
      <c r="J695" s="0">
        <v>8</v>
      </c>
    </row>
    <row r="696" spans="1:10" customHeight="0">
      <c r="A696" s="0">
        <f>HYPERLINK("https://dl.dropboxusercontent.com/scl/fi/xpu7j9lw0czwn6c8zwjd8/ndsu-set-f.jpg?rlkey=sy2mtgsi3mgyfkvhifj1e9y2z&amp;dl=0","Click to download Image")</f>
      </c>
      <c r="C696" s="0" t="inlineStr">
        <is>
          <t>Bryn Infant Bodysuit</t>
        </is>
      </c>
      <c r="D696" s="0" t="inlineStr">
        <is>
          <t>'123830</t>
        </is>
      </c>
      <c r="E696" s="0" t="inlineStr">
        <is>
          <t>NDSU BRYN I GD:123830B-3-6M</t>
        </is>
      </c>
      <c r="F696" s="0" t="inlineStr">
        <is>
          <t>'813123830016</t>
        </is>
      </c>
      <c r="G696" s="0" t="inlineStr">
        <is>
          <t>INFANT</t>
        </is>
      </c>
      <c r="H696" s="0" t="inlineStr">
        <is>
          <t>3-6M</t>
        </is>
      </c>
      <c r="I696" s="0">
        <v>29.99</v>
      </c>
      <c r="J696" s="0">
        <v>7</v>
      </c>
    </row>
    <row r="697" spans="1:10" customHeight="0">
      <c r="A697" s="0">
        <f>HYPERLINK("https://dl.dropboxusercontent.com/scl/fi/xpu7j9lw0czwn6c8zwjd8/ndsu-set-f.jpg?rlkey=sy2mtgsi3mgyfkvhifj1e9y2z&amp;dl=0","Click to download Image")</f>
      </c>
      <c r="C697" s="0" t="inlineStr">
        <is>
          <t>Bryn Infant Bodysuit</t>
        </is>
      </c>
      <c r="D697" s="0" t="inlineStr">
        <is>
          <t>'123830</t>
        </is>
      </c>
      <c r="E697" s="0" t="inlineStr">
        <is>
          <t>NDSU BRYN I GD:123830C-6-9M</t>
        </is>
      </c>
      <c r="F697" s="0" t="inlineStr">
        <is>
          <t>'813123830023</t>
        </is>
      </c>
      <c r="G697" s="0" t="inlineStr">
        <is>
          <t>INFANT</t>
        </is>
      </c>
      <c r="H697" s="0" t="inlineStr">
        <is>
          <t>6-9M</t>
        </is>
      </c>
      <c r="I697" s="0">
        <v>29.99</v>
      </c>
      <c r="J697" s="0">
        <v>5</v>
      </c>
    </row>
    <row r="698" spans="1:10" customHeight="0">
      <c r="A698" s="0">
        <f>HYPERLINK("https://dl.dropboxusercontent.com/scl/fi/xpu7j9lw0czwn6c8zwjd8/ndsu-set-f.jpg?rlkey=sy2mtgsi3mgyfkvhifj1e9y2z&amp;dl=0","Click to download Image")</f>
      </c>
      <c r="C698" s="0" t="inlineStr">
        <is>
          <t>Bryn Infant Bodysuit</t>
        </is>
      </c>
      <c r="D698" s="0" t="inlineStr">
        <is>
          <t>'123830</t>
        </is>
      </c>
      <c r="E698" s="0" t="inlineStr">
        <is>
          <t>NDSU BRYN I GD:123830F-12M</t>
        </is>
      </c>
      <c r="F698" s="0" t="inlineStr">
        <is>
          <t>'813123830030</t>
        </is>
      </c>
      <c r="G698" s="0" t="inlineStr">
        <is>
          <t>INFANT</t>
        </is>
      </c>
      <c r="H698" s="0" t="inlineStr">
        <is>
          <t>12M</t>
        </is>
      </c>
      <c r="I698" s="0">
        <v>29.99</v>
      </c>
      <c r="J698" s="0">
        <v>5</v>
      </c>
    </row>
    <row r="699" spans="1:10" customHeight="0">
      <c r="A699" s="0">
        <f>HYPERLINK("https://dl.dropboxusercontent.com/scl/fi/xpu7j9lw0czwn6c8zwjd8/ndsu-set-f.jpg?rlkey=sy2mtgsi3mgyfkvhifj1e9y2z&amp;dl=0","Click to download Image")</f>
      </c>
      <c r="C699" s="0" t="inlineStr">
        <is>
          <t>Bryn Infant Bodysuit</t>
        </is>
      </c>
      <c r="D699" s="0" t="inlineStr">
        <is>
          <t>'123830</t>
        </is>
      </c>
      <c r="E699" s="0" t="inlineStr">
        <is>
          <t>NDSU BRYN I GD 12PK:123830Z-12PK</t>
        </is>
      </c>
      <c r="F699" s="0" t="inlineStr">
        <is>
          <t>'813123830993</t>
        </is>
      </c>
      <c r="G699" s="0" t="inlineStr">
        <is>
          <t>INFANT</t>
        </is>
      </c>
      <c r="H699" s="0" t="inlineStr">
        <is>
          <t>12 PACK</t>
        </is>
      </c>
      <c r="I699" s="0">
        <v>288</v>
      </c>
      <c r="J699" s="0">
        <v>1</v>
      </c>
    </row>
    <row r="700" spans="1:10" customHeight="0">
      <c r="A700" s="0">
        <f>HYPERLINK("https://dl.dropboxusercontent.com/scl/fi/72yc70t4ul1b9z55nv65g/ndsu56628.jpg?rlkey=41k0m7zbrxui4ihjvx0fsgrgi&amp;dl=0","Click to download Image")</f>
      </c>
      <c r="B700" s="0">
        <f>HYPERLINK("https://dl.dropboxusercontent.com/scl/fi/mtd5j12pz3mpdfjlrl1ie/mens-jackets-size-chartscolin.jpg?rlkey=zq5zpln55hirdp3c2lnv30scd&amp;dl=0","Click to download SizeChart")</f>
      </c>
      <c r="C700" s="0" t="inlineStr">
        <is>
          <t>Colin Men's Puffer Jacket</t>
        </is>
      </c>
      <c r="D700" s="0" t="inlineStr">
        <is>
          <t>'123492</t>
        </is>
      </c>
      <c r="E700" s="0" t="inlineStr">
        <is>
          <t>NDSU COLIN M BK:123492A-S</t>
        </is>
      </c>
      <c r="F700" s="0" t="inlineStr">
        <is>
          <t>'813123492047</t>
        </is>
      </c>
      <c r="G700" s="0" t="inlineStr">
        <is>
          <t>MENS</t>
        </is>
      </c>
      <c r="H700" s="0" t="inlineStr">
        <is>
          <t>S</t>
        </is>
      </c>
      <c r="I700" s="0">
        <v>99.99</v>
      </c>
      <c r="J700" s="0">
        <v>1</v>
      </c>
    </row>
    <row r="701" spans="1:10" customHeight="0">
      <c r="A701" s="0">
        <f>HYPERLINK("https://dl.dropboxusercontent.com/scl/fi/72yc70t4ul1b9z55nv65g/ndsu56628.jpg?rlkey=41k0m7zbrxui4ihjvx0fsgrgi&amp;dl=0","Click to download Image")</f>
      </c>
      <c r="B701" s="0">
        <f>HYPERLINK("https://dl.dropboxusercontent.com/scl/fi/mtd5j12pz3mpdfjlrl1ie/mens-jackets-size-chartscolin.jpg?rlkey=zq5zpln55hirdp3c2lnv30scd&amp;dl=0","Click to download SizeChart")</f>
      </c>
      <c r="C701" s="0" t="inlineStr">
        <is>
          <t>Colin Men's Puffer Jacket</t>
        </is>
      </c>
      <c r="D701" s="0" t="inlineStr">
        <is>
          <t>'123492</t>
        </is>
      </c>
      <c r="E701" s="0" t="inlineStr">
        <is>
          <t>NDSU COLIN M BK:123492B-M</t>
        </is>
      </c>
      <c r="F701" s="0" t="inlineStr">
        <is>
          <t>'813123492054</t>
        </is>
      </c>
      <c r="G701" s="0" t="inlineStr">
        <is>
          <t>MENS</t>
        </is>
      </c>
      <c r="H701" s="0" t="inlineStr">
        <is>
          <t>M</t>
        </is>
      </c>
      <c r="I701" s="0">
        <v>99.99</v>
      </c>
      <c r="J701" s="0">
        <v>3</v>
      </c>
    </row>
    <row r="702" spans="1:10" customHeight="0">
      <c r="A702" s="0">
        <f>HYPERLINK("https://dl.dropboxusercontent.com/scl/fi/72yc70t4ul1b9z55nv65g/ndsu56628.jpg?rlkey=41k0m7zbrxui4ihjvx0fsgrgi&amp;dl=0","Click to download Image")</f>
      </c>
      <c r="B702" s="0">
        <f>HYPERLINK("https://dl.dropboxusercontent.com/scl/fi/mtd5j12pz3mpdfjlrl1ie/mens-jackets-size-chartscolin.jpg?rlkey=zq5zpln55hirdp3c2lnv30scd&amp;dl=0","Click to download SizeChart")</f>
      </c>
      <c r="C702" s="0" t="inlineStr">
        <is>
          <t>Colin Men's Puffer Jacket</t>
        </is>
      </c>
      <c r="D702" s="0" t="inlineStr">
        <is>
          <t>'123492</t>
        </is>
      </c>
      <c r="E702" s="0" t="inlineStr">
        <is>
          <t>NDSU COLIN M BK:123492C-L</t>
        </is>
      </c>
      <c r="F702" s="0" t="inlineStr">
        <is>
          <t>'813123492061</t>
        </is>
      </c>
      <c r="G702" s="0" t="inlineStr">
        <is>
          <t>MENS</t>
        </is>
      </c>
      <c r="H702" s="0" t="inlineStr">
        <is>
          <t>L</t>
        </is>
      </c>
      <c r="I702" s="0">
        <v>99.99</v>
      </c>
      <c r="J702" s="0">
        <v>2</v>
      </c>
    </row>
    <row r="703" spans="1:10" customHeight="0">
      <c r="A703" s="0">
        <f>HYPERLINK("https://dl.dropboxusercontent.com/scl/fi/72yc70t4ul1b9z55nv65g/ndsu56628.jpg?rlkey=41k0m7zbrxui4ihjvx0fsgrgi&amp;dl=0","Click to download Image")</f>
      </c>
      <c r="B703" s="0">
        <f>HYPERLINK("https://dl.dropboxusercontent.com/scl/fi/mtd5j12pz3mpdfjlrl1ie/mens-jackets-size-chartscolin.jpg?rlkey=zq5zpln55hirdp3c2lnv30scd&amp;dl=0","Click to download SizeChart")</f>
      </c>
      <c r="C703" s="0" t="inlineStr">
        <is>
          <t>Colin Men's Puffer Jacket</t>
        </is>
      </c>
      <c r="D703" s="0" t="inlineStr">
        <is>
          <t>'123492</t>
        </is>
      </c>
      <c r="E703" s="0" t="inlineStr">
        <is>
          <t>NDSU COLIN M BK:123492D-XL</t>
        </is>
      </c>
      <c r="F703" s="0" t="inlineStr">
        <is>
          <t>'813123492078</t>
        </is>
      </c>
      <c r="G703" s="0" t="inlineStr">
        <is>
          <t>MENS</t>
        </is>
      </c>
      <c r="H703" s="0" t="inlineStr">
        <is>
          <t>XL</t>
        </is>
      </c>
      <c r="I703" s="0">
        <v>99.99</v>
      </c>
      <c r="J703" s="0">
        <v>1</v>
      </c>
    </row>
    <row r="704" spans="1:10" customHeight="0">
      <c r="A704" s="0">
        <f>HYPERLINK("https://dl.dropboxusercontent.com/scl/fi/72yc70t4ul1b9z55nv65g/ndsu56628.jpg?rlkey=41k0m7zbrxui4ihjvx0fsgrgi&amp;dl=0","Click to download Image")</f>
      </c>
      <c r="B704" s="0">
        <f>HYPERLINK("https://dl.dropboxusercontent.com/scl/fi/mtd5j12pz3mpdfjlrl1ie/mens-jackets-size-chartscolin.jpg?rlkey=zq5zpln55hirdp3c2lnv30scd&amp;dl=0","Click to download SizeChart")</f>
      </c>
      <c r="C704" s="0" t="inlineStr">
        <is>
          <t>Colin Men's Puffer Jacket</t>
        </is>
      </c>
      <c r="D704" s="0" t="inlineStr">
        <is>
          <t>'123492</t>
        </is>
      </c>
      <c r="E704" s="0" t="inlineStr">
        <is>
          <t>NDSU COLIN M BK:123492E-2XL</t>
        </is>
      </c>
      <c r="F704" s="0" t="inlineStr">
        <is>
          <t>'813123492085</t>
        </is>
      </c>
      <c r="G704" s="0" t="inlineStr">
        <is>
          <t>MENS</t>
        </is>
      </c>
      <c r="H704" s="0" t="inlineStr">
        <is>
          <t>2XL</t>
        </is>
      </c>
      <c r="I704" s="0">
        <v>99.99</v>
      </c>
      <c r="J704" s="0">
        <v>0</v>
      </c>
    </row>
    <row r="705" spans="1:10" customHeight="0">
      <c r="A705" s="0">
        <f>HYPERLINK("https://dl.dropboxusercontent.com/scl/fi/72yc70t4ul1b9z55nv65g/ndsu56628.jpg?rlkey=41k0m7zbrxui4ihjvx0fsgrgi&amp;dl=0","Click to download Image")</f>
      </c>
      <c r="B705" s="0">
        <f>HYPERLINK("https://dl.dropboxusercontent.com/scl/fi/mtd5j12pz3mpdfjlrl1ie/mens-jackets-size-chartscolin.jpg?rlkey=zq5zpln55hirdp3c2lnv30scd&amp;dl=0","Click to download SizeChart")</f>
      </c>
      <c r="C705" s="0" t="inlineStr">
        <is>
          <t>Colin Men's Puffer Jacket</t>
        </is>
      </c>
      <c r="D705" s="0" t="inlineStr">
        <is>
          <t>'123492</t>
        </is>
      </c>
      <c r="E705" s="0" t="inlineStr">
        <is>
          <t>NDSU COLIN M BK:123492F-3XL</t>
        </is>
      </c>
      <c r="F705" s="0" t="inlineStr">
        <is>
          <t>'813123492092</t>
        </is>
      </c>
      <c r="G705" s="0" t="inlineStr">
        <is>
          <t>MENS</t>
        </is>
      </c>
      <c r="H705" s="0" t="inlineStr">
        <is>
          <t>3XL</t>
        </is>
      </c>
      <c r="I705" s="0">
        <v>99.99</v>
      </c>
      <c r="J705" s="0">
        <v>0</v>
      </c>
    </row>
    <row r="706" spans="1:10" customHeight="0">
      <c r="A706" s="0">
        <f>HYPERLINK("https://dl.dropboxusercontent.com/scl/fi/72yc70t4ul1b9z55nv65g/ndsu56628.jpg?rlkey=41k0m7zbrxui4ihjvx0fsgrgi&amp;dl=0","Click to download Image")</f>
      </c>
      <c r="B706" s="0">
        <f>HYPERLINK("https://dl.dropboxusercontent.com/scl/fi/mtd5j12pz3mpdfjlrl1ie/mens-jackets-size-chartscolin.jpg?rlkey=zq5zpln55hirdp3c2lnv30scd&amp;dl=0","Click to download SizeChart")</f>
      </c>
      <c r="C706" s="0" t="inlineStr">
        <is>
          <t>Colin Men's Puffer Jacket</t>
        </is>
      </c>
      <c r="D706" s="0" t="inlineStr">
        <is>
          <t>'123492</t>
        </is>
      </c>
      <c r="E706" s="0" t="inlineStr">
        <is>
          <t>NDSU COLIN M BK 12PK:123492Z-12PK</t>
        </is>
      </c>
      <c r="F706" s="0" t="inlineStr">
        <is>
          <t>'813123492993</t>
        </is>
      </c>
      <c r="G706" s="0" t="inlineStr">
        <is>
          <t>MENS</t>
        </is>
      </c>
      <c r="H706" s="0" t="inlineStr">
        <is>
          <t>12 PACK</t>
        </is>
      </c>
      <c r="I706" s="0">
        <v>966</v>
      </c>
      <c r="J706" s="0">
        <v>0</v>
      </c>
    </row>
    <row r="707" spans="1:10" customHeight="0">
      <c r="A707" s="0">
        <f>HYPERLINK("https://dl.dropboxusercontent.com/scl/fi/cjig1a37nq1d6cq7bgn9i/ndsujunoset-f.jpg?rlkey=ch4th7yejznn4xejmfus7f1yl&amp;dl=0","Click to download Image")</f>
      </c>
      <c r="C707" s="0" t="inlineStr">
        <is>
          <t>Juno Infant Bodysuit</t>
        </is>
      </c>
      <c r="D707" s="0" t="inlineStr">
        <is>
          <t>'123725</t>
        </is>
      </c>
      <c r="E707" s="0" t="inlineStr">
        <is>
          <t>NDSU JUNO I GD:123725A-0-3M</t>
        </is>
      </c>
      <c r="F707" s="0" t="inlineStr">
        <is>
          <t>'813123725008</t>
        </is>
      </c>
      <c r="G707" s="0" t="inlineStr">
        <is>
          <t>INFANT</t>
        </is>
      </c>
      <c r="H707" s="0" t="inlineStr">
        <is>
          <t>0-3M</t>
        </is>
      </c>
      <c r="I707" s="0">
        <v>29.99</v>
      </c>
      <c r="J707" s="0">
        <v>15</v>
      </c>
    </row>
    <row r="708" spans="1:10" customHeight="0">
      <c r="A708" s="0">
        <f>HYPERLINK("https://dl.dropboxusercontent.com/scl/fi/cjig1a37nq1d6cq7bgn9i/ndsujunoset-f.jpg?rlkey=ch4th7yejznn4xejmfus7f1yl&amp;dl=0","Click to download Image")</f>
      </c>
      <c r="C708" s="0" t="inlineStr">
        <is>
          <t>Juno Infant Bodysuit</t>
        </is>
      </c>
      <c r="D708" s="0" t="inlineStr">
        <is>
          <t>'123725</t>
        </is>
      </c>
      <c r="E708" s="0" t="inlineStr">
        <is>
          <t>NDSU JUNO I GD:123725B-3-6M</t>
        </is>
      </c>
      <c r="F708" s="0" t="inlineStr">
        <is>
          <t>'813123725015</t>
        </is>
      </c>
      <c r="G708" s="0" t="inlineStr">
        <is>
          <t>INFANT</t>
        </is>
      </c>
      <c r="H708" s="0" t="inlineStr">
        <is>
          <t>3-6M</t>
        </is>
      </c>
      <c r="I708" s="0">
        <v>29.99</v>
      </c>
      <c r="J708" s="0">
        <v>14</v>
      </c>
    </row>
    <row r="709" spans="1:10" customHeight="0">
      <c r="A709" s="0">
        <f>HYPERLINK("https://dl.dropboxusercontent.com/scl/fi/cjig1a37nq1d6cq7bgn9i/ndsujunoset-f.jpg?rlkey=ch4th7yejznn4xejmfus7f1yl&amp;dl=0","Click to download Image")</f>
      </c>
      <c r="C709" s="0" t="inlineStr">
        <is>
          <t>Juno Infant Bodysuit</t>
        </is>
      </c>
      <c r="D709" s="0" t="inlineStr">
        <is>
          <t>'123725</t>
        </is>
      </c>
      <c r="E709" s="0" t="inlineStr">
        <is>
          <t>NDSU JUNO I GD:123725C-6-9M</t>
        </is>
      </c>
      <c r="F709" s="0" t="inlineStr">
        <is>
          <t>'813123725022</t>
        </is>
      </c>
      <c r="G709" s="0" t="inlineStr">
        <is>
          <t>INFANT</t>
        </is>
      </c>
      <c r="H709" s="0" t="inlineStr">
        <is>
          <t>6-9M</t>
        </is>
      </c>
      <c r="I709" s="0">
        <v>29.99</v>
      </c>
      <c r="J709" s="0">
        <v>10</v>
      </c>
    </row>
    <row r="710" spans="1:10" customHeight="0">
      <c r="A710" s="0">
        <f>HYPERLINK("https://dl.dropboxusercontent.com/scl/fi/cjig1a37nq1d6cq7bgn9i/ndsujunoset-f.jpg?rlkey=ch4th7yejznn4xejmfus7f1yl&amp;dl=0","Click to download Image")</f>
      </c>
      <c r="C710" s="0" t="inlineStr">
        <is>
          <t>Juno Infant Bodysuit</t>
        </is>
      </c>
      <c r="D710" s="0" t="inlineStr">
        <is>
          <t>'123725</t>
        </is>
      </c>
      <c r="E710" s="0" t="inlineStr">
        <is>
          <t>NDSU JUNO I GD:123725F-12M</t>
        </is>
      </c>
      <c r="F710" s="0" t="inlineStr">
        <is>
          <t>'813123725039</t>
        </is>
      </c>
      <c r="G710" s="0" t="inlineStr">
        <is>
          <t>INFANT</t>
        </is>
      </c>
      <c r="H710" s="0" t="inlineStr">
        <is>
          <t>12M</t>
        </is>
      </c>
      <c r="I710" s="0">
        <v>29.99</v>
      </c>
      <c r="J710" s="0">
        <v>10</v>
      </c>
    </row>
    <row r="711" spans="1:10" customHeight="0">
      <c r="A711" s="0">
        <f>HYPERLINK("https://dl.dropboxusercontent.com/scl/fi/cjig1a37nq1d6cq7bgn9i/ndsujunoset-f.jpg?rlkey=ch4th7yejznn4xejmfus7f1yl&amp;dl=0","Click to download Image")</f>
      </c>
      <c r="C711" s="0" t="inlineStr">
        <is>
          <t>Juno Infant Bodysuit</t>
        </is>
      </c>
      <c r="D711" s="0" t="inlineStr">
        <is>
          <t>'123725</t>
        </is>
      </c>
      <c r="E711" s="0" t="inlineStr">
        <is>
          <t>NDSU JUNO I GD 12PK:123725Z-12PK</t>
        </is>
      </c>
      <c r="F711" s="0" t="inlineStr">
        <is>
          <t>'813123725992</t>
        </is>
      </c>
      <c r="G711" s="0" t="inlineStr">
        <is>
          <t>INFANT</t>
        </is>
      </c>
      <c r="H711" s="0" t="inlineStr">
        <is>
          <t>12 PACK</t>
        </is>
      </c>
      <c r="I711" s="0">
        <v>288</v>
      </c>
      <c r="J711" s="0">
        <v>3</v>
      </c>
    </row>
    <row r="712" spans="1:10" customHeight="0">
      <c r="A712" s="0">
        <f>HYPERLINK("https://dl.dropboxusercontent.com/scl/fi/pt5hq6kgqphp2rruwyyn2/123685-f.jpg?rlkey=r9xd12leelpuu6edw69uxirvr&amp;dl=0","Click to download Image")</f>
      </c>
      <c r="C712" s="0" t="inlineStr">
        <is>
          <t>Cleo Infant Bodysuit</t>
        </is>
      </c>
      <c r="D712" s="0" t="inlineStr">
        <is>
          <t>'123685</t>
        </is>
      </c>
      <c r="E712" s="0" t="inlineStr">
        <is>
          <t>NDSU CLEO I GY:123685A-0-3M</t>
        </is>
      </c>
      <c r="F712" s="0" t="inlineStr">
        <is>
          <t>'813123685005</t>
        </is>
      </c>
      <c r="G712" s="0" t="inlineStr">
        <is>
          <t>INFANT</t>
        </is>
      </c>
      <c r="H712" s="0" t="inlineStr">
        <is>
          <t>0-3M</t>
        </is>
      </c>
      <c r="I712" s="0">
        <v>24.99</v>
      </c>
      <c r="J712" s="0">
        <v>11</v>
      </c>
    </row>
    <row r="713" spans="1:10" customHeight="0">
      <c r="A713" s="0">
        <f>HYPERLINK("https://dl.dropboxusercontent.com/scl/fi/pt5hq6kgqphp2rruwyyn2/123685-f.jpg?rlkey=r9xd12leelpuu6edw69uxirvr&amp;dl=0","Click to download Image")</f>
      </c>
      <c r="C713" s="0" t="inlineStr">
        <is>
          <t>Cleo Infant Bodysuit</t>
        </is>
      </c>
      <c r="D713" s="0" t="inlineStr">
        <is>
          <t>'123685</t>
        </is>
      </c>
      <c r="E713" s="0" t="inlineStr">
        <is>
          <t>NDSU CLEO I GY:123685B-3-6M</t>
        </is>
      </c>
      <c r="F713" s="0" t="inlineStr">
        <is>
          <t>'813123685012</t>
        </is>
      </c>
      <c r="G713" s="0" t="inlineStr">
        <is>
          <t>INFANT</t>
        </is>
      </c>
      <c r="H713" s="0" t="inlineStr">
        <is>
          <t>3-6M</t>
        </is>
      </c>
      <c r="I713" s="0">
        <v>24.99</v>
      </c>
      <c r="J713" s="0">
        <v>10</v>
      </c>
    </row>
    <row r="714" spans="1:10" customHeight="0">
      <c r="A714" s="0">
        <f>HYPERLINK("https://dl.dropboxusercontent.com/scl/fi/pt5hq6kgqphp2rruwyyn2/123685-f.jpg?rlkey=r9xd12leelpuu6edw69uxirvr&amp;dl=0","Click to download Image")</f>
      </c>
      <c r="C714" s="0" t="inlineStr">
        <is>
          <t>Cleo Infant Bodysuit</t>
        </is>
      </c>
      <c r="D714" s="0" t="inlineStr">
        <is>
          <t>'123685</t>
        </is>
      </c>
      <c r="E714" s="0" t="inlineStr">
        <is>
          <t>NDSU CLEO I GY:123685C-6-9M</t>
        </is>
      </c>
      <c r="F714" s="0" t="inlineStr">
        <is>
          <t>'813123685029</t>
        </is>
      </c>
      <c r="G714" s="0" t="inlineStr">
        <is>
          <t>INFANT</t>
        </is>
      </c>
      <c r="H714" s="0" t="inlineStr">
        <is>
          <t>6-9M</t>
        </is>
      </c>
      <c r="I714" s="0">
        <v>24.99</v>
      </c>
      <c r="J714" s="0">
        <v>7</v>
      </c>
    </row>
    <row r="715" spans="1:10" customHeight="0">
      <c r="A715" s="0">
        <f>HYPERLINK("https://dl.dropboxusercontent.com/scl/fi/pt5hq6kgqphp2rruwyyn2/123685-f.jpg?rlkey=r9xd12leelpuu6edw69uxirvr&amp;dl=0","Click to download Image")</f>
      </c>
      <c r="C715" s="0" t="inlineStr">
        <is>
          <t>Cleo Infant Bodysuit</t>
        </is>
      </c>
      <c r="D715" s="0" t="inlineStr">
        <is>
          <t>'123685</t>
        </is>
      </c>
      <c r="E715" s="0" t="inlineStr">
        <is>
          <t>NDSU CLEO I GY:123685F-12M</t>
        </is>
      </c>
      <c r="F715" s="0" t="inlineStr">
        <is>
          <t>'813123685036</t>
        </is>
      </c>
      <c r="G715" s="0" t="inlineStr">
        <is>
          <t>INFANT</t>
        </is>
      </c>
      <c r="H715" s="0" t="inlineStr">
        <is>
          <t>12M</t>
        </is>
      </c>
      <c r="I715" s="0">
        <v>24.99</v>
      </c>
      <c r="J715" s="0">
        <v>7</v>
      </c>
    </row>
    <row r="716" spans="1:10" customHeight="0">
      <c r="A716" s="0">
        <f>HYPERLINK("https://dl.dropboxusercontent.com/scl/fi/pt5hq6kgqphp2rruwyyn2/123685-f.jpg?rlkey=r9xd12leelpuu6edw69uxirvr&amp;dl=0","Click to download Image")</f>
      </c>
      <c r="C716" s="0" t="inlineStr">
        <is>
          <t>Cleo Infant Bodysuit</t>
        </is>
      </c>
      <c r="D716" s="0" t="inlineStr">
        <is>
          <t>'123685</t>
        </is>
      </c>
      <c r="E716" s="0" t="inlineStr">
        <is>
          <t>NDSU CLEO I GY 12PK:123685Z-12PK</t>
        </is>
      </c>
      <c r="F716" s="0" t="inlineStr">
        <is>
          <t>'813123685999</t>
        </is>
      </c>
      <c r="G716" s="0" t="inlineStr">
        <is>
          <t>INFANT</t>
        </is>
      </c>
      <c r="H716" s="0" t="inlineStr">
        <is>
          <t>12 PACK</t>
        </is>
      </c>
      <c r="I716" s="0">
        <v>240</v>
      </c>
      <c r="J716" s="0">
        <v>2</v>
      </c>
    </row>
    <row r="717" spans="1:10" customHeight="0">
      <c r="A717" s="0">
        <f>HYPERLINK("https://dl.dropboxusercontent.com/scl/fi/ku7knf222b7nd66w0m91b/123765-f.jpg?rlkey=dquezdd7b9aiecxeu1v29vxqq&amp;dl=0","Click to download Image")</f>
      </c>
      <c r="C717" s="0" t="inlineStr">
        <is>
          <t>Benji Youth Hoodie</t>
        </is>
      </c>
      <c r="D717" s="0" t="inlineStr">
        <is>
          <t>'123765</t>
        </is>
      </c>
      <c r="E717" s="0" t="inlineStr">
        <is>
          <t>NDSU BENJI Y GY:123765B-YS</t>
        </is>
      </c>
      <c r="F717" s="0" t="inlineStr">
        <is>
          <t>'813123765011</t>
        </is>
      </c>
      <c r="G717" s="0" t="inlineStr">
        <is>
          <t>YOUTH</t>
        </is>
      </c>
      <c r="H717" s="0" t="inlineStr">
        <is>
          <t>YS</t>
        </is>
      </c>
      <c r="I717" s="0">
        <v>49.99</v>
      </c>
      <c r="J717" s="0">
        <v>1</v>
      </c>
    </row>
    <row r="718" spans="1:10" customHeight="0">
      <c r="A718" s="0">
        <f>HYPERLINK("https://dl.dropboxusercontent.com/scl/fi/ku7knf222b7nd66w0m91b/123765-f.jpg?rlkey=dquezdd7b9aiecxeu1v29vxqq&amp;dl=0","Click to download Image")</f>
      </c>
      <c r="C718" s="0" t="inlineStr">
        <is>
          <t>Benji Youth Hoodie</t>
        </is>
      </c>
      <c r="D718" s="0" t="inlineStr">
        <is>
          <t>'123765</t>
        </is>
      </c>
      <c r="E718" s="0" t="inlineStr">
        <is>
          <t>NDSU BENJI Y GY:123765C-YM</t>
        </is>
      </c>
      <c r="F718" s="0" t="inlineStr">
        <is>
          <t>'813123765028</t>
        </is>
      </c>
      <c r="G718" s="0" t="inlineStr">
        <is>
          <t>YOUTH</t>
        </is>
      </c>
      <c r="H718" s="0" t="inlineStr">
        <is>
          <t>YM</t>
        </is>
      </c>
      <c r="I718" s="0">
        <v>49.99</v>
      </c>
      <c r="J718" s="0">
        <v>0</v>
      </c>
    </row>
    <row r="719" spans="1:10" customHeight="0">
      <c r="A719" s="0">
        <f>HYPERLINK("https://dl.dropboxusercontent.com/scl/fi/ku7knf222b7nd66w0m91b/123765-f.jpg?rlkey=dquezdd7b9aiecxeu1v29vxqq&amp;dl=0","Click to download Image")</f>
      </c>
      <c r="C719" s="0" t="inlineStr">
        <is>
          <t>Benji Youth Hoodie</t>
        </is>
      </c>
      <c r="D719" s="0" t="inlineStr">
        <is>
          <t>'123765</t>
        </is>
      </c>
      <c r="E719" s="0" t="inlineStr">
        <is>
          <t>NDSU BENJI Y GY:123765D-YL</t>
        </is>
      </c>
      <c r="F719" s="0" t="inlineStr">
        <is>
          <t>'813123765035</t>
        </is>
      </c>
      <c r="G719" s="0" t="inlineStr">
        <is>
          <t>YOUTH</t>
        </is>
      </c>
      <c r="H719" s="0" t="inlineStr">
        <is>
          <t>YL</t>
        </is>
      </c>
      <c r="I719" s="0">
        <v>49.99</v>
      </c>
      <c r="J719" s="0">
        <v>0</v>
      </c>
    </row>
    <row r="720" spans="1:10" customHeight="0">
      <c r="A720" s="0">
        <f>HYPERLINK("https://dl.dropboxusercontent.com/scl/fi/ku7knf222b7nd66w0m91b/123765-f.jpg?rlkey=dquezdd7b9aiecxeu1v29vxqq&amp;dl=0","Click to download Image")</f>
      </c>
      <c r="C720" s="0" t="inlineStr">
        <is>
          <t>Benji Youth Hoodie</t>
        </is>
      </c>
      <c r="D720" s="0" t="inlineStr">
        <is>
          <t>'123765</t>
        </is>
      </c>
      <c r="E720" s="0" t="inlineStr">
        <is>
          <t>NDSU BENJI Y GY:123765E-YXL</t>
        </is>
      </c>
      <c r="F720" s="0" t="inlineStr">
        <is>
          <t>'813123765042</t>
        </is>
      </c>
      <c r="G720" s="0" t="inlineStr">
        <is>
          <t>YOUTH</t>
        </is>
      </c>
      <c r="H720" s="0" t="inlineStr">
        <is>
          <t>YXL</t>
        </is>
      </c>
      <c r="I720" s="0">
        <v>49.99</v>
      </c>
      <c r="J720" s="0">
        <v>1</v>
      </c>
    </row>
    <row r="721" spans="1:10" customHeight="0">
      <c r="A721" s="0">
        <f>HYPERLINK("https://dl.dropboxusercontent.com/scl/fi/ku7knf222b7nd66w0m91b/123765-f.jpg?rlkey=dquezdd7b9aiecxeu1v29vxqq&amp;dl=0","Click to download Image")</f>
      </c>
      <c r="C721" s="0" t="inlineStr">
        <is>
          <t>Benji Youth Hoodie</t>
        </is>
      </c>
      <c r="D721" s="0" t="inlineStr">
        <is>
          <t>'123765</t>
        </is>
      </c>
      <c r="E721" s="0" t="inlineStr">
        <is>
          <t>NDSU BENJI Y GY 12PK:123765Z-12PK</t>
        </is>
      </c>
      <c r="F721" s="0" t="inlineStr">
        <is>
          <t>'813123765998</t>
        </is>
      </c>
      <c r="G721" s="0" t="inlineStr">
        <is>
          <t>YOUTH</t>
        </is>
      </c>
      <c r="H721" s="0" t="inlineStr">
        <is>
          <t>12 PACK</t>
        </is>
      </c>
      <c r="I721" s="0">
        <v>486</v>
      </c>
      <c r="J721" s="0">
        <v>0</v>
      </c>
    </row>
    <row r="722" spans="1:10" customHeight="0">
      <c r="A722" s="0">
        <f>HYPERLINK("https://dl.dropboxusercontent.com/scl/fi/0us1tzqeh0pw1i0n2l9sv/123481-f.jpg?rlkey=ynia0ho471iu57gora2zn9c9v&amp;dl=0","Click to download Image")</f>
      </c>
      <c r="B722" s="0">
        <f>HYPERLINK("https://dl.dropboxusercontent.com/scl/fi/10ohpg5zqhl0lvtxiymkq/mens-jackets-size-chartsjaxtyn.jpg?rlkey=kruqshwpiwb4w1px9xras9q2v&amp;dl=0","Click to download SizeChart")</f>
      </c>
      <c r="C722" s="0" t="inlineStr">
        <is>
          <t>Jaxtyn Men's Jacket</t>
        </is>
      </c>
      <c r="D722" s="0" t="inlineStr">
        <is>
          <t>'123481</t>
        </is>
      </c>
      <c r="E722" s="0" t="inlineStr">
        <is>
          <t>NDSU JAXTYN M BK:123481A-S</t>
        </is>
      </c>
      <c r="F722" s="0" t="inlineStr">
        <is>
          <t>'813123481041</t>
        </is>
      </c>
      <c r="G722" s="0" t="inlineStr">
        <is>
          <t>MENS</t>
        </is>
      </c>
      <c r="H722" s="0" t="inlineStr">
        <is>
          <t>S</t>
        </is>
      </c>
      <c r="I722" s="0">
        <v>82.99</v>
      </c>
      <c r="J722" s="0">
        <v>2</v>
      </c>
    </row>
    <row r="723" spans="1:10" customHeight="0">
      <c r="A723" s="0">
        <f>HYPERLINK("https://dl.dropboxusercontent.com/scl/fi/0us1tzqeh0pw1i0n2l9sv/123481-f.jpg?rlkey=ynia0ho471iu57gora2zn9c9v&amp;dl=0","Click to download Image")</f>
      </c>
      <c r="B723" s="0">
        <f>HYPERLINK("https://dl.dropboxusercontent.com/scl/fi/10ohpg5zqhl0lvtxiymkq/mens-jackets-size-chartsjaxtyn.jpg?rlkey=kruqshwpiwb4w1px9xras9q2v&amp;dl=0","Click to download SizeChart")</f>
      </c>
      <c r="C723" s="0" t="inlineStr">
        <is>
          <t>Jaxtyn Men's Jacket</t>
        </is>
      </c>
      <c r="D723" s="0" t="inlineStr">
        <is>
          <t>'123481</t>
        </is>
      </c>
      <c r="E723" s="0" t="inlineStr">
        <is>
          <t>NDSU JAXTYN M BK:123481B-M</t>
        </is>
      </c>
      <c r="F723" s="0" t="inlineStr">
        <is>
          <t>'813123481058</t>
        </is>
      </c>
      <c r="G723" s="0" t="inlineStr">
        <is>
          <t>MENS</t>
        </is>
      </c>
      <c r="H723" s="0" t="inlineStr">
        <is>
          <t>M</t>
        </is>
      </c>
      <c r="I723" s="0">
        <v>82.99</v>
      </c>
      <c r="J723" s="0">
        <v>4</v>
      </c>
    </row>
    <row r="724" spans="1:10" customHeight="0">
      <c r="A724" s="0">
        <f>HYPERLINK("https://dl.dropboxusercontent.com/scl/fi/0us1tzqeh0pw1i0n2l9sv/123481-f.jpg?rlkey=ynia0ho471iu57gora2zn9c9v&amp;dl=0","Click to download Image")</f>
      </c>
      <c r="B724" s="0">
        <f>HYPERLINK("https://dl.dropboxusercontent.com/scl/fi/10ohpg5zqhl0lvtxiymkq/mens-jackets-size-chartsjaxtyn.jpg?rlkey=kruqshwpiwb4w1px9xras9q2v&amp;dl=0","Click to download SizeChart")</f>
      </c>
      <c r="C724" s="0" t="inlineStr">
        <is>
          <t>Jaxtyn Men's Jacket</t>
        </is>
      </c>
      <c r="D724" s="0" t="inlineStr">
        <is>
          <t>'123481</t>
        </is>
      </c>
      <c r="E724" s="0" t="inlineStr">
        <is>
          <t>NDSU JAXTYN M BK:123481C-L</t>
        </is>
      </c>
      <c r="F724" s="0" t="inlineStr">
        <is>
          <t>'813123481065</t>
        </is>
      </c>
      <c r="G724" s="0" t="inlineStr">
        <is>
          <t>MENS</t>
        </is>
      </c>
      <c r="H724" s="0" t="inlineStr">
        <is>
          <t>L</t>
        </is>
      </c>
      <c r="I724" s="0">
        <v>82.99</v>
      </c>
      <c r="J724" s="0">
        <v>4</v>
      </c>
    </row>
    <row r="725" spans="1:10" customHeight="0">
      <c r="A725" s="0">
        <f>HYPERLINK("https://dl.dropboxusercontent.com/scl/fi/0us1tzqeh0pw1i0n2l9sv/123481-f.jpg?rlkey=ynia0ho471iu57gora2zn9c9v&amp;dl=0","Click to download Image")</f>
      </c>
      <c r="B725" s="0">
        <f>HYPERLINK("https://dl.dropboxusercontent.com/scl/fi/10ohpg5zqhl0lvtxiymkq/mens-jackets-size-chartsjaxtyn.jpg?rlkey=kruqshwpiwb4w1px9xras9q2v&amp;dl=0","Click to download SizeChart")</f>
      </c>
      <c r="C725" s="0" t="inlineStr">
        <is>
          <t>Jaxtyn Men's Jacket</t>
        </is>
      </c>
      <c r="D725" s="0" t="inlineStr">
        <is>
          <t>'123481</t>
        </is>
      </c>
      <c r="E725" s="0" t="inlineStr">
        <is>
          <t>NDSU JAXTYN M BK:123481D-XL</t>
        </is>
      </c>
      <c r="F725" s="0" t="inlineStr">
        <is>
          <t>'813123481072</t>
        </is>
      </c>
      <c r="G725" s="0" t="inlineStr">
        <is>
          <t>MENS</t>
        </is>
      </c>
      <c r="H725" s="0" t="inlineStr">
        <is>
          <t>XL</t>
        </is>
      </c>
      <c r="I725" s="0">
        <v>82.99</v>
      </c>
      <c r="J725" s="0">
        <v>5</v>
      </c>
    </row>
    <row r="726" spans="1:10" customHeight="0">
      <c r="A726" s="0">
        <f>HYPERLINK("https://dl.dropboxusercontent.com/scl/fi/0us1tzqeh0pw1i0n2l9sv/123481-f.jpg?rlkey=ynia0ho471iu57gora2zn9c9v&amp;dl=0","Click to download Image")</f>
      </c>
      <c r="B726" s="0">
        <f>HYPERLINK("https://dl.dropboxusercontent.com/scl/fi/10ohpg5zqhl0lvtxiymkq/mens-jackets-size-chartsjaxtyn.jpg?rlkey=kruqshwpiwb4w1px9xras9q2v&amp;dl=0","Click to download SizeChart")</f>
      </c>
      <c r="C726" s="0" t="inlineStr">
        <is>
          <t>Jaxtyn Men's Jacket</t>
        </is>
      </c>
      <c r="D726" s="0" t="inlineStr">
        <is>
          <t>'123481</t>
        </is>
      </c>
      <c r="E726" s="0" t="inlineStr">
        <is>
          <t>NDSU JAXTYN M BK:123481E-2XL</t>
        </is>
      </c>
      <c r="F726" s="0" t="inlineStr">
        <is>
          <t>'813123481089</t>
        </is>
      </c>
      <c r="G726" s="0" t="inlineStr">
        <is>
          <t>MENS</t>
        </is>
      </c>
      <c r="H726" s="0" t="inlineStr">
        <is>
          <t>2XL</t>
        </is>
      </c>
      <c r="I726" s="0">
        <v>82.99</v>
      </c>
      <c r="J726" s="0">
        <v>4</v>
      </c>
    </row>
    <row r="727" spans="1:10" customHeight="0">
      <c r="A727" s="0">
        <f>HYPERLINK("https://dl.dropboxusercontent.com/scl/fi/0us1tzqeh0pw1i0n2l9sv/123481-f.jpg?rlkey=ynia0ho471iu57gora2zn9c9v&amp;dl=0","Click to download Image")</f>
      </c>
      <c r="B727" s="0">
        <f>HYPERLINK("https://dl.dropboxusercontent.com/scl/fi/10ohpg5zqhl0lvtxiymkq/mens-jackets-size-chartsjaxtyn.jpg?rlkey=kruqshwpiwb4w1px9xras9q2v&amp;dl=0","Click to download SizeChart")</f>
      </c>
      <c r="C727" s="0" t="inlineStr">
        <is>
          <t>Jaxtyn Men's Jacket</t>
        </is>
      </c>
      <c r="D727" s="0" t="inlineStr">
        <is>
          <t>'123481</t>
        </is>
      </c>
      <c r="E727" s="0" t="inlineStr">
        <is>
          <t>NDSU JAXTYN M BK:123481F-3XL</t>
        </is>
      </c>
      <c r="F727" s="0" t="inlineStr">
        <is>
          <t>'813123481096</t>
        </is>
      </c>
      <c r="G727" s="0" t="inlineStr">
        <is>
          <t>MENS</t>
        </is>
      </c>
      <c r="H727" s="0" t="inlineStr">
        <is>
          <t>3XL</t>
        </is>
      </c>
      <c r="I727" s="0">
        <v>82.99</v>
      </c>
      <c r="J727" s="0">
        <v>1</v>
      </c>
    </row>
    <row r="728" spans="1:10" customHeight="0">
      <c r="A728" s="0">
        <f>HYPERLINK("https://dl.dropboxusercontent.com/scl/fi/0us1tzqeh0pw1i0n2l9sv/123481-f.jpg?rlkey=ynia0ho471iu57gora2zn9c9v&amp;dl=0","Click to download Image")</f>
      </c>
      <c r="B728" s="0">
        <f>HYPERLINK("https://dl.dropboxusercontent.com/scl/fi/10ohpg5zqhl0lvtxiymkq/mens-jackets-size-chartsjaxtyn.jpg?rlkey=kruqshwpiwb4w1px9xras9q2v&amp;dl=0","Click to download SizeChart")</f>
      </c>
      <c r="C728" s="0" t="inlineStr">
        <is>
          <t>Jaxtyn Men's Jacket</t>
        </is>
      </c>
      <c r="D728" s="0" t="inlineStr">
        <is>
          <t>'123481</t>
        </is>
      </c>
      <c r="E728" s="0" t="inlineStr">
        <is>
          <t>NDSU JAXTYN M BK 12PK:123481Z-12PK</t>
        </is>
      </c>
      <c r="F728" s="0" t="inlineStr">
        <is>
          <t>'813123481997</t>
        </is>
      </c>
      <c r="G728" s="0" t="inlineStr">
        <is>
          <t>MENS</t>
        </is>
      </c>
      <c r="H728" s="0" t="inlineStr">
        <is>
          <t>12 PACK</t>
        </is>
      </c>
      <c r="I728" s="0">
        <v>774</v>
      </c>
      <c r="J728" s="0">
        <v>1</v>
      </c>
    </row>
    <row r="729" spans="1:10" customHeight="0">
      <c r="A729" s="0">
        <f>HYPERLINK("https://dl.dropboxusercontent.com/scl/fi/vtmqb79eepiwh8ecvlndx/123889-f.jpg?rlkey=vayyltgilenrv82txmuflj3mg&amp;dl=0","Click to download Image")</f>
      </c>
      <c r="C729" s="0" t="inlineStr">
        <is>
          <t>Hampton Youth Polo</t>
        </is>
      </c>
      <c r="D729" s="0" t="inlineStr">
        <is>
          <t>'123889</t>
        </is>
      </c>
      <c r="E729" s="0" t="inlineStr">
        <is>
          <t>NDSU HAMPTON Y GN:123889B-YS</t>
        </is>
      </c>
      <c r="F729" s="0" t="inlineStr">
        <is>
          <t>'813123889014</t>
        </is>
      </c>
      <c r="G729" s="0" t="inlineStr">
        <is>
          <t>YOUTH</t>
        </is>
      </c>
      <c r="H729" s="0" t="inlineStr">
        <is>
          <t>YS</t>
        </is>
      </c>
      <c r="I729" s="0">
        <v>39.99</v>
      </c>
      <c r="J729" s="0">
        <v>4</v>
      </c>
    </row>
    <row r="730" spans="1:10" customHeight="0">
      <c r="A730" s="0">
        <f>HYPERLINK("https://dl.dropboxusercontent.com/scl/fi/vtmqb79eepiwh8ecvlndx/123889-f.jpg?rlkey=vayyltgilenrv82txmuflj3mg&amp;dl=0","Click to download Image")</f>
      </c>
      <c r="C730" s="0" t="inlineStr">
        <is>
          <t>Hampton Youth Polo</t>
        </is>
      </c>
      <c r="D730" s="0" t="inlineStr">
        <is>
          <t>'123889</t>
        </is>
      </c>
      <c r="E730" s="0" t="inlineStr">
        <is>
          <t>NDSU HAMPTON Y GN:123889C-YM</t>
        </is>
      </c>
      <c r="F730" s="0" t="inlineStr">
        <is>
          <t>'813123889021</t>
        </is>
      </c>
      <c r="G730" s="0" t="inlineStr">
        <is>
          <t>YOUTH</t>
        </is>
      </c>
      <c r="H730" s="0" t="inlineStr">
        <is>
          <t>YM</t>
        </is>
      </c>
      <c r="I730" s="0">
        <v>39.99</v>
      </c>
      <c r="J730" s="0">
        <v>1</v>
      </c>
    </row>
    <row r="731" spans="1:10" customHeight="0">
      <c r="A731" s="0">
        <f>HYPERLINK("https://dl.dropboxusercontent.com/scl/fi/vtmqb79eepiwh8ecvlndx/123889-f.jpg?rlkey=vayyltgilenrv82txmuflj3mg&amp;dl=0","Click to download Image")</f>
      </c>
      <c r="C731" s="0" t="inlineStr">
        <is>
          <t>Hampton Youth Polo</t>
        </is>
      </c>
      <c r="D731" s="0" t="inlineStr">
        <is>
          <t>'123889</t>
        </is>
      </c>
      <c r="E731" s="0" t="inlineStr">
        <is>
          <t>NDSU HAMPTON Y GN:123889D-YL</t>
        </is>
      </c>
      <c r="F731" s="0" t="inlineStr">
        <is>
          <t>'813123889038</t>
        </is>
      </c>
      <c r="G731" s="0" t="inlineStr">
        <is>
          <t>YOUTH</t>
        </is>
      </c>
      <c r="H731" s="0" t="inlineStr">
        <is>
          <t>YL</t>
        </is>
      </c>
      <c r="I731" s="0">
        <v>39.99</v>
      </c>
      <c r="J731" s="0">
        <v>1</v>
      </c>
    </row>
    <row r="732" spans="1:10" customHeight="0">
      <c r="A732" s="0">
        <f>HYPERLINK("https://dl.dropboxusercontent.com/scl/fi/vtmqb79eepiwh8ecvlndx/123889-f.jpg?rlkey=vayyltgilenrv82txmuflj3mg&amp;dl=0","Click to download Image")</f>
      </c>
      <c r="C732" s="0" t="inlineStr">
        <is>
          <t>Hampton Youth Polo</t>
        </is>
      </c>
      <c r="D732" s="0" t="inlineStr">
        <is>
          <t>'123889</t>
        </is>
      </c>
      <c r="E732" s="0" t="inlineStr">
        <is>
          <t>NDSU HAMPTON Y GN:123889E-YXL</t>
        </is>
      </c>
      <c r="F732" s="0" t="inlineStr">
        <is>
          <t>'813123889045</t>
        </is>
      </c>
      <c r="G732" s="0" t="inlineStr">
        <is>
          <t>YOUTH</t>
        </is>
      </c>
      <c r="H732" s="0" t="inlineStr">
        <is>
          <t>YXL</t>
        </is>
      </c>
      <c r="I732" s="0">
        <v>39.99</v>
      </c>
      <c r="J732" s="0">
        <v>3</v>
      </c>
    </row>
    <row r="733" spans="1:10" customHeight="0">
      <c r="A733" s="0">
        <f>HYPERLINK("https://dl.dropboxusercontent.com/scl/fi/vtmqb79eepiwh8ecvlndx/123889-f.jpg?rlkey=vayyltgilenrv82txmuflj3mg&amp;dl=0","Click to download Image")</f>
      </c>
      <c r="C733" s="0" t="inlineStr">
        <is>
          <t>Hampton Youth Polo</t>
        </is>
      </c>
      <c r="D733" s="0" t="inlineStr">
        <is>
          <t>'123889</t>
        </is>
      </c>
      <c r="E733" s="0" t="inlineStr">
        <is>
          <t>NDSU HAMPTON Y GN 12PK:123889Z-12PK</t>
        </is>
      </c>
      <c r="F733" s="0" t="inlineStr">
        <is>
          <t>'813123889991</t>
        </is>
      </c>
      <c r="G733" s="0" t="inlineStr">
        <is>
          <t>YOUTH</t>
        </is>
      </c>
      <c r="H733" s="0" t="inlineStr">
        <is>
          <t>12 PACK</t>
        </is>
      </c>
      <c r="I733" s="0">
        <v>390</v>
      </c>
      <c r="J733" s="0">
        <v>0</v>
      </c>
    </row>
    <row r="734" spans="1:10" customHeight="0">
      <c r="A734" s="0">
        <f>HYPERLINK("https://dl.dropboxusercontent.com/scl/fi/3ieqce4osgbzrs29ojtez/odin-140147-af.jpg?rlkey=9xt8sotfw3e6ib5s96rx0abzz&amp;dl=0","Click to download Image")</f>
      </c>
      <c r="C734" s="0" t="inlineStr">
        <is>
          <t>Odin Men's Polywarp Cap</t>
        </is>
      </c>
      <c r="D734" s="0" t="inlineStr">
        <is>
          <t>'140147</t>
        </is>
      </c>
      <c r="E734" s="0" t="inlineStr">
        <is>
          <t>NDSU ODIN M GY:140147</t>
        </is>
      </c>
      <c r="F734" s="0" t="inlineStr">
        <is>
          <t>'713140147008</t>
        </is>
      </c>
      <c r="G734" s="0" t="inlineStr">
        <is>
          <t>MENS</t>
        </is>
      </c>
      <c r="H734" s="0" t="inlineStr">
        <is>
          <t>STANDARD MENS</t>
        </is>
      </c>
      <c r="I734" s="0">
        <v>24.99</v>
      </c>
      <c r="J734" s="0">
        <v>287</v>
      </c>
    </row>
    <row r="735" spans="1:10" customHeight="0">
      <c r="A735" s="0">
        <f>HYPERLINK("https://dl.dropboxusercontent.com/scl/fi/oelilsavtcdre8ss5h413/ndsu.jpg?rlkey=9ybrgd741l9d0mcva1jhmrm6s&amp;dl=0","Click to download Image")</f>
      </c>
      <c r="C735" s="0" t="inlineStr">
        <is>
          <t>Nickel Women's Cable Knit Beanie</t>
        </is>
      </c>
      <c r="D735" s="0" t="inlineStr">
        <is>
          <t>'130820</t>
        </is>
      </c>
      <c r="E735" s="0" t="inlineStr">
        <is>
          <t>NDSU NICKEL W GY:130820</t>
        </is>
      </c>
      <c r="F735" s="0" t="inlineStr">
        <is>
          <t>'713130820010</t>
        </is>
      </c>
      <c r="G735" s="0" t="inlineStr">
        <is>
          <t>WOMENS</t>
        </is>
      </c>
      <c r="H735" s="0" t="inlineStr">
        <is>
          <t>WOMENS</t>
        </is>
      </c>
      <c r="I735" s="0">
        <v>24.99</v>
      </c>
      <c r="J735" s="0">
        <v>66</v>
      </c>
    </row>
    <row r="736" spans="1:10" customHeight="0">
      <c r="A736" s="0">
        <f>HYPERLINK("https://dl.dropboxusercontent.com/scl/fi/aug7ji8ixc76ez8f7vyyk/125114af.jpg?rlkey=g3zygtuiuc9ugwa1jbd6wf4ls&amp;dl=0","Click to download Image")</f>
      </c>
      <c r="B736" s="0">
        <f>HYPERLINK("https://dl.dropboxusercontent.com/scl/fi/w4gcvha54djy47kfp7ulk/womens-pullover-size-chartskinsley.jpg?rlkey=nxisakkvztxedjoxrucxcmdok&amp;dl=0","Click to download SizeChart")</f>
      </c>
      <c r="C736" s="0" t="inlineStr">
        <is>
          <t>Kinsley Women's Sherpa Pullover</t>
        </is>
      </c>
      <c r="D736" s="0" t="inlineStr">
        <is>
          <t>'125114</t>
        </is>
      </c>
      <c r="E736" s="0" t="inlineStr">
        <is>
          <t>NDSU KINSLE W FB:125114A-S</t>
        </is>
      </c>
      <c r="F736" s="0" t="inlineStr">
        <is>
          <t>'813125114046</t>
        </is>
      </c>
      <c r="G736" s="0" t="inlineStr">
        <is>
          <t>WOMENS</t>
        </is>
      </c>
      <c r="H736" s="0" t="inlineStr">
        <is>
          <t>S</t>
        </is>
      </c>
      <c r="I736" s="0">
        <v>59.99</v>
      </c>
      <c r="J736" s="0">
        <v>1</v>
      </c>
    </row>
    <row r="737" spans="1:10" customHeight="0">
      <c r="A737" s="0">
        <f>HYPERLINK("https://dl.dropboxusercontent.com/scl/fi/aug7ji8ixc76ez8f7vyyk/125114af.jpg?rlkey=g3zygtuiuc9ugwa1jbd6wf4ls&amp;dl=0","Click to download Image")</f>
      </c>
      <c r="B737" s="0">
        <f>HYPERLINK("https://dl.dropboxusercontent.com/scl/fi/w4gcvha54djy47kfp7ulk/womens-pullover-size-chartskinsley.jpg?rlkey=nxisakkvztxedjoxrucxcmdok&amp;dl=0","Click to download SizeChart")</f>
      </c>
      <c r="C737" s="0" t="inlineStr">
        <is>
          <t>Kinsley Women's Sherpa Pullover</t>
        </is>
      </c>
      <c r="D737" s="0" t="inlineStr">
        <is>
          <t>'125114</t>
        </is>
      </c>
      <c r="E737" s="0" t="inlineStr">
        <is>
          <t>NDSU KINSLE W FB:125114B-M</t>
        </is>
      </c>
      <c r="F737" s="0" t="inlineStr">
        <is>
          <t>'813125114053</t>
        </is>
      </c>
      <c r="G737" s="0" t="inlineStr">
        <is>
          <t>WOMENS</t>
        </is>
      </c>
      <c r="H737" s="0" t="inlineStr">
        <is>
          <t>M</t>
        </is>
      </c>
      <c r="I737" s="0">
        <v>59.99</v>
      </c>
      <c r="J737" s="0">
        <v>2</v>
      </c>
    </row>
    <row r="738" spans="1:10" customHeight="0">
      <c r="A738" s="0">
        <f>HYPERLINK("https://dl.dropboxusercontent.com/scl/fi/aug7ji8ixc76ez8f7vyyk/125114af.jpg?rlkey=g3zygtuiuc9ugwa1jbd6wf4ls&amp;dl=0","Click to download Image")</f>
      </c>
      <c r="B738" s="0">
        <f>HYPERLINK("https://dl.dropboxusercontent.com/scl/fi/w4gcvha54djy47kfp7ulk/womens-pullover-size-chartskinsley.jpg?rlkey=nxisakkvztxedjoxrucxcmdok&amp;dl=0","Click to download SizeChart")</f>
      </c>
      <c r="C738" s="0" t="inlineStr">
        <is>
          <t>Kinsley Women's Sherpa Pullover</t>
        </is>
      </c>
      <c r="D738" s="0" t="inlineStr">
        <is>
          <t>'125114</t>
        </is>
      </c>
      <c r="E738" s="0" t="inlineStr">
        <is>
          <t>NDSU KINSLE W FB:125114C-L</t>
        </is>
      </c>
      <c r="F738" s="0" t="inlineStr">
        <is>
          <t>'813125114060</t>
        </is>
      </c>
      <c r="G738" s="0" t="inlineStr">
        <is>
          <t>WOMENS</t>
        </is>
      </c>
      <c r="H738" s="0" t="inlineStr">
        <is>
          <t>L</t>
        </is>
      </c>
      <c r="I738" s="0">
        <v>59.99</v>
      </c>
      <c r="J738" s="0">
        <v>1</v>
      </c>
    </row>
    <row r="739" spans="1:10" customHeight="0">
      <c r="A739" s="0">
        <f>HYPERLINK("https://dl.dropboxusercontent.com/scl/fi/aug7ji8ixc76ez8f7vyyk/125114af.jpg?rlkey=g3zygtuiuc9ugwa1jbd6wf4ls&amp;dl=0","Click to download Image")</f>
      </c>
      <c r="B739" s="0">
        <f>HYPERLINK("https://dl.dropboxusercontent.com/scl/fi/w4gcvha54djy47kfp7ulk/womens-pullover-size-chartskinsley.jpg?rlkey=nxisakkvztxedjoxrucxcmdok&amp;dl=0","Click to download SizeChart")</f>
      </c>
      <c r="C739" s="0" t="inlineStr">
        <is>
          <t>Kinsley Women's Sherpa Pullover</t>
        </is>
      </c>
      <c r="D739" s="0" t="inlineStr">
        <is>
          <t>'125114</t>
        </is>
      </c>
      <c r="E739" s="0" t="inlineStr">
        <is>
          <t>NDSU KINSLE W FB:125114D-XL</t>
        </is>
      </c>
      <c r="F739" s="0" t="inlineStr">
        <is>
          <t>'813125114077</t>
        </is>
      </c>
      <c r="G739" s="0" t="inlineStr">
        <is>
          <t>WOMENS</t>
        </is>
      </c>
      <c r="H739" s="0" t="inlineStr">
        <is>
          <t>XL</t>
        </is>
      </c>
      <c r="I739" s="0">
        <v>59.99</v>
      </c>
      <c r="J739" s="0">
        <v>0</v>
      </c>
    </row>
    <row r="740" spans="1:10" customHeight="0">
      <c r="A740" s="0">
        <f>HYPERLINK("https://dl.dropboxusercontent.com/scl/fi/aug7ji8ixc76ez8f7vyyk/125114af.jpg?rlkey=g3zygtuiuc9ugwa1jbd6wf4ls&amp;dl=0","Click to download Image")</f>
      </c>
      <c r="B740" s="0">
        <f>HYPERLINK("https://dl.dropboxusercontent.com/scl/fi/w4gcvha54djy47kfp7ulk/womens-pullover-size-chartskinsley.jpg?rlkey=nxisakkvztxedjoxrucxcmdok&amp;dl=0","Click to download SizeChart")</f>
      </c>
      <c r="C740" s="0" t="inlineStr">
        <is>
          <t>Kinsley Women's Sherpa Pullover</t>
        </is>
      </c>
      <c r="D740" s="0" t="inlineStr">
        <is>
          <t>'125114</t>
        </is>
      </c>
      <c r="E740" s="0" t="inlineStr">
        <is>
          <t>NDSU KINSLE W FB:125114E-2XL</t>
        </is>
      </c>
      <c r="F740" s="0" t="inlineStr">
        <is>
          <t>'813125114084</t>
        </is>
      </c>
      <c r="G740" s="0" t="inlineStr">
        <is>
          <t>WOMENS</t>
        </is>
      </c>
      <c r="H740" s="0" t="inlineStr">
        <is>
          <t>2XL</t>
        </is>
      </c>
      <c r="I740" s="0">
        <v>61.99</v>
      </c>
      <c r="J740" s="0">
        <v>1</v>
      </c>
    </row>
    <row r="741" spans="1:10" customHeight="0">
      <c r="A741" s="0">
        <f>HYPERLINK("https://dl.dropboxusercontent.com/scl/fi/aug7ji8ixc76ez8f7vyyk/125114af.jpg?rlkey=g3zygtuiuc9ugwa1jbd6wf4ls&amp;dl=0","Click to download Image")</f>
      </c>
      <c r="B741" s="0">
        <f>HYPERLINK("https://dl.dropboxusercontent.com/scl/fi/w4gcvha54djy47kfp7ulk/womens-pullover-size-chartskinsley.jpg?rlkey=nxisakkvztxedjoxrucxcmdok&amp;dl=0","Click to download SizeChart")</f>
      </c>
      <c r="C741" s="0" t="inlineStr">
        <is>
          <t>Kinsley Women's Sherpa Pullover</t>
        </is>
      </c>
      <c r="D741" s="0" t="inlineStr">
        <is>
          <t>'125114</t>
        </is>
      </c>
      <c r="E741" s="0" t="inlineStr">
        <is>
          <t>NDSU KINSLE W FB:125114F-3XL</t>
        </is>
      </c>
      <c r="F741" s="0" t="inlineStr">
        <is>
          <t>'813125114091</t>
        </is>
      </c>
      <c r="G741" s="0" t="inlineStr">
        <is>
          <t>WOMENS</t>
        </is>
      </c>
      <c r="H741" s="0" t="inlineStr">
        <is>
          <t>3XL</t>
        </is>
      </c>
      <c r="I741" s="0">
        <v>61.99</v>
      </c>
      <c r="J741" s="0">
        <v>0</v>
      </c>
    </row>
    <row r="742" spans="1:10" customHeight="0">
      <c r="A742" s="0">
        <f>HYPERLINK("https://dl.dropboxusercontent.com/scl/fi/aug7ji8ixc76ez8f7vyyk/125114af.jpg?rlkey=g3zygtuiuc9ugwa1jbd6wf4ls&amp;dl=0","Click to download Image")</f>
      </c>
      <c r="B742" s="0">
        <f>HYPERLINK("https://dl.dropboxusercontent.com/scl/fi/w4gcvha54djy47kfp7ulk/womens-pullover-size-chartskinsley.jpg?rlkey=nxisakkvztxedjoxrucxcmdok&amp;dl=0","Click to download SizeChart")</f>
      </c>
      <c r="C742" s="0" t="inlineStr">
        <is>
          <t>Kinsley Women's Sherpa Pullover</t>
        </is>
      </c>
      <c r="D742" s="0" t="inlineStr">
        <is>
          <t>'125114</t>
        </is>
      </c>
      <c r="E742" s="0" t="inlineStr">
        <is>
          <t>NDSU KINSLE W FB 12PK:125114Z-12PK</t>
        </is>
      </c>
      <c r="F742" s="0" t="inlineStr">
        <is>
          <t>'813125114992</t>
        </is>
      </c>
      <c r="G742" s="0" t="inlineStr">
        <is>
          <t>WOMENS</t>
        </is>
      </c>
      <c r="H742" s="0" t="inlineStr">
        <is>
          <t>12 PACK</t>
        </is>
      </c>
      <c r="I742" s="0">
        <v>576</v>
      </c>
      <c r="J742" s="0">
        <v>0</v>
      </c>
    </row>
    <row r="743" spans="1:10" customHeight="0">
      <c r="A743" s="0">
        <f>HYPERLINK("https://dl.dropboxusercontent.com/scl/fi/me57nocgc14ioq00cvoam/ndsukyloset-f.jpg?rlkey=hd6saxwk3tpihndbgz62tjcbm&amp;dl=0","Click to download Image")</f>
      </c>
      <c r="C743" s="0" t="inlineStr">
        <is>
          <t>Kylo Infant Shirt</t>
        </is>
      </c>
      <c r="D743" s="0" t="inlineStr">
        <is>
          <t>'123730</t>
        </is>
      </c>
      <c r="E743" s="0" t="inlineStr">
        <is>
          <t>NDSU KYLO I BK:123730A-0-3M</t>
        </is>
      </c>
      <c r="F743" s="0" t="inlineStr">
        <is>
          <t>'813123730002</t>
        </is>
      </c>
      <c r="G743" s="0" t="inlineStr">
        <is>
          <t>INFANT</t>
        </is>
      </c>
      <c r="H743" s="0" t="inlineStr">
        <is>
          <t>0-3M</t>
        </is>
      </c>
      <c r="I743" s="0">
        <v>39.99</v>
      </c>
      <c r="J743" s="0">
        <v>8</v>
      </c>
    </row>
    <row r="744" spans="1:10" customHeight="0">
      <c r="A744" s="0">
        <f>HYPERLINK("https://dl.dropboxusercontent.com/scl/fi/me57nocgc14ioq00cvoam/ndsukyloset-f.jpg?rlkey=hd6saxwk3tpihndbgz62tjcbm&amp;dl=0","Click to download Image")</f>
      </c>
      <c r="C744" s="0" t="inlineStr">
        <is>
          <t>Kylo Infant Shirt</t>
        </is>
      </c>
      <c r="D744" s="0" t="inlineStr">
        <is>
          <t>'123730</t>
        </is>
      </c>
      <c r="E744" s="0" t="inlineStr">
        <is>
          <t>NDSU KYLO I BK:123730B-3-6M</t>
        </is>
      </c>
      <c r="F744" s="0" t="inlineStr">
        <is>
          <t>'813123730019</t>
        </is>
      </c>
      <c r="G744" s="0" t="inlineStr">
        <is>
          <t>INFANT</t>
        </is>
      </c>
      <c r="H744" s="0" t="inlineStr">
        <is>
          <t>3-6M</t>
        </is>
      </c>
      <c r="I744" s="0">
        <v>39.99</v>
      </c>
      <c r="J744" s="0">
        <v>7</v>
      </c>
    </row>
    <row r="745" spans="1:10" customHeight="0">
      <c r="A745" s="0">
        <f>HYPERLINK("https://dl.dropboxusercontent.com/scl/fi/me57nocgc14ioq00cvoam/ndsukyloset-f.jpg?rlkey=hd6saxwk3tpihndbgz62tjcbm&amp;dl=0","Click to download Image")</f>
      </c>
      <c r="C745" s="0" t="inlineStr">
        <is>
          <t>Kylo Infant Shirt</t>
        </is>
      </c>
      <c r="D745" s="0" t="inlineStr">
        <is>
          <t>'123730</t>
        </is>
      </c>
      <c r="E745" s="0" t="inlineStr">
        <is>
          <t>NDSU KYLO I BK:123730C-6-9M</t>
        </is>
      </c>
      <c r="F745" s="0" t="inlineStr">
        <is>
          <t>'813123730026</t>
        </is>
      </c>
      <c r="G745" s="0" t="inlineStr">
        <is>
          <t>INFANT</t>
        </is>
      </c>
      <c r="H745" s="0" t="inlineStr">
        <is>
          <t>6-9M</t>
        </is>
      </c>
      <c r="I745" s="0">
        <v>39.99</v>
      </c>
      <c r="J745" s="0">
        <v>5</v>
      </c>
    </row>
    <row r="746" spans="1:10" customHeight="0">
      <c r="A746" s="0">
        <f>HYPERLINK("https://dl.dropboxusercontent.com/scl/fi/me57nocgc14ioq00cvoam/ndsukyloset-f.jpg?rlkey=hd6saxwk3tpihndbgz62tjcbm&amp;dl=0","Click to download Image")</f>
      </c>
      <c r="C746" s="0" t="inlineStr">
        <is>
          <t>Kylo Infant Shirt</t>
        </is>
      </c>
      <c r="D746" s="0" t="inlineStr">
        <is>
          <t>'123730</t>
        </is>
      </c>
      <c r="E746" s="0" t="inlineStr">
        <is>
          <t>NDSU KYLO I BK:123730F-12M</t>
        </is>
      </c>
      <c r="F746" s="0" t="inlineStr">
        <is>
          <t>'813123730033</t>
        </is>
      </c>
      <c r="G746" s="0" t="inlineStr">
        <is>
          <t>INFANT</t>
        </is>
      </c>
      <c r="H746" s="0" t="inlineStr">
        <is>
          <t>12M</t>
        </is>
      </c>
      <c r="I746" s="0">
        <v>39.99</v>
      </c>
      <c r="J746" s="0">
        <v>5</v>
      </c>
    </row>
    <row r="747" spans="1:10" customHeight="0">
      <c r="A747" s="0">
        <f>HYPERLINK("https://dl.dropboxusercontent.com/scl/fi/me57nocgc14ioq00cvoam/ndsukyloset-f.jpg?rlkey=hd6saxwk3tpihndbgz62tjcbm&amp;dl=0","Click to download Image")</f>
      </c>
      <c r="C747" s="0" t="inlineStr">
        <is>
          <t>Kylo Infant Shirt</t>
        </is>
      </c>
      <c r="D747" s="0" t="inlineStr">
        <is>
          <t>'123730</t>
        </is>
      </c>
      <c r="E747" s="0" t="inlineStr">
        <is>
          <t>NDSU KYLO I BK 12PK:123730Z-12PK</t>
        </is>
      </c>
      <c r="F747" s="0" t="inlineStr">
        <is>
          <t>'813123730996</t>
        </is>
      </c>
      <c r="G747" s="0" t="inlineStr">
        <is>
          <t>INFANT</t>
        </is>
      </c>
      <c r="H747" s="0" t="inlineStr">
        <is>
          <t>12 PACK</t>
        </is>
      </c>
      <c r="I747" s="0">
        <v>384</v>
      </c>
      <c r="J747" s="0">
        <v>1</v>
      </c>
    </row>
    <row r="748" spans="1:10" customHeight="0">
      <c r="A748" s="0">
        <f>HYPERLINK("https://dl.dropboxusercontent.com/scl/fi/7iuvj851qdmliv7eip474/ndsubeverly-0162707.jpg?rlkey=a0vos0wjddhnmpr63tv9e2zw0&amp;dl=0","Click to download Image")</f>
      </c>
      <c r="B748" s="0">
        <f>HYPERLINK("https://dl.dropboxusercontent.com/scl/fi/jsrh9vc97bezmns8i6476/womens-polo-size-chartsbeverly.jpg?rlkey=ko9f2dhg89u13wcitzl6tgih7&amp;dl=0","Click to download SizeChart")</f>
      </c>
      <c r="C748" s="0" t="inlineStr">
        <is>
          <t>Beverly Women's Performance Polo</t>
        </is>
      </c>
      <c r="D748" s="0" t="inlineStr">
        <is>
          <t>'128717</t>
        </is>
      </c>
      <c r="E748" s="0" t="inlineStr">
        <is>
          <t>NDSU BEVERL W GD:128717A-S</t>
        </is>
      </c>
      <c r="F748" s="0" t="inlineStr">
        <is>
          <t>'813128717046</t>
        </is>
      </c>
      <c r="G748" s="0" t="inlineStr">
        <is>
          <t>WOMENS</t>
        </is>
      </c>
      <c r="H748" s="0" t="inlineStr">
        <is>
          <t>S</t>
        </is>
      </c>
      <c r="I748" s="0">
        <v>39.99</v>
      </c>
      <c r="J748" s="0">
        <v>3</v>
      </c>
    </row>
    <row r="749" spans="1:10" customHeight="0">
      <c r="A749" s="0">
        <f>HYPERLINK("https://dl.dropboxusercontent.com/scl/fi/7iuvj851qdmliv7eip474/ndsubeverly-0162707.jpg?rlkey=a0vos0wjddhnmpr63tv9e2zw0&amp;dl=0","Click to download Image")</f>
      </c>
      <c r="B749" s="0">
        <f>HYPERLINK("https://dl.dropboxusercontent.com/scl/fi/jsrh9vc97bezmns8i6476/womens-polo-size-chartsbeverly.jpg?rlkey=ko9f2dhg89u13wcitzl6tgih7&amp;dl=0","Click to download SizeChart")</f>
      </c>
      <c r="C749" s="0" t="inlineStr">
        <is>
          <t>Beverly Women's Performance Polo</t>
        </is>
      </c>
      <c r="D749" s="0" t="inlineStr">
        <is>
          <t>'128717</t>
        </is>
      </c>
      <c r="E749" s="0" t="inlineStr">
        <is>
          <t>NDSU BEVERL W GD:128717B-M</t>
        </is>
      </c>
      <c r="F749" s="0" t="inlineStr">
        <is>
          <t>'813128717053</t>
        </is>
      </c>
      <c r="G749" s="0" t="inlineStr">
        <is>
          <t>WOMENS</t>
        </is>
      </c>
      <c r="H749" s="0" t="inlineStr">
        <is>
          <t>M</t>
        </is>
      </c>
      <c r="I749" s="0">
        <v>39.99</v>
      </c>
      <c r="J749" s="0">
        <v>12</v>
      </c>
    </row>
    <row r="750" spans="1:10" customHeight="0">
      <c r="A750" s="0">
        <f>HYPERLINK("https://dl.dropboxusercontent.com/scl/fi/7iuvj851qdmliv7eip474/ndsubeverly-0162707.jpg?rlkey=a0vos0wjddhnmpr63tv9e2zw0&amp;dl=0","Click to download Image")</f>
      </c>
      <c r="B750" s="0">
        <f>HYPERLINK("https://dl.dropboxusercontent.com/scl/fi/jsrh9vc97bezmns8i6476/womens-polo-size-chartsbeverly.jpg?rlkey=ko9f2dhg89u13wcitzl6tgih7&amp;dl=0","Click to download SizeChart")</f>
      </c>
      <c r="C750" s="0" t="inlineStr">
        <is>
          <t>Beverly Women's Performance Polo</t>
        </is>
      </c>
      <c r="D750" s="0" t="inlineStr">
        <is>
          <t>'128717</t>
        </is>
      </c>
      <c r="E750" s="0" t="inlineStr">
        <is>
          <t>NDSU BEVERL W GD:128717C-L</t>
        </is>
      </c>
      <c r="F750" s="0" t="inlineStr">
        <is>
          <t>'813128717060</t>
        </is>
      </c>
      <c r="G750" s="0" t="inlineStr">
        <is>
          <t>WOMENS</t>
        </is>
      </c>
      <c r="H750" s="0" t="inlineStr">
        <is>
          <t>L</t>
        </is>
      </c>
      <c r="I750" s="0">
        <v>39.99</v>
      </c>
      <c r="J750" s="0">
        <v>12</v>
      </c>
    </row>
    <row r="751" spans="1:10" customHeight="0">
      <c r="A751" s="0">
        <f>HYPERLINK("https://dl.dropboxusercontent.com/scl/fi/7iuvj851qdmliv7eip474/ndsubeverly-0162707.jpg?rlkey=a0vos0wjddhnmpr63tv9e2zw0&amp;dl=0","Click to download Image")</f>
      </c>
      <c r="B751" s="0">
        <f>HYPERLINK("https://dl.dropboxusercontent.com/scl/fi/jsrh9vc97bezmns8i6476/womens-polo-size-chartsbeverly.jpg?rlkey=ko9f2dhg89u13wcitzl6tgih7&amp;dl=0","Click to download SizeChart")</f>
      </c>
      <c r="C751" s="0" t="inlineStr">
        <is>
          <t>Beverly Women's Performance Polo</t>
        </is>
      </c>
      <c r="D751" s="0" t="inlineStr">
        <is>
          <t>'128717</t>
        </is>
      </c>
      <c r="E751" s="0" t="inlineStr">
        <is>
          <t>NDSU BEVERL W GD:128717D-XL</t>
        </is>
      </c>
      <c r="F751" s="0" t="inlineStr">
        <is>
          <t>'813128717077</t>
        </is>
      </c>
      <c r="G751" s="0" t="inlineStr">
        <is>
          <t>WOMENS</t>
        </is>
      </c>
      <c r="H751" s="0" t="inlineStr">
        <is>
          <t>XL</t>
        </is>
      </c>
      <c r="I751" s="0">
        <v>39.99</v>
      </c>
      <c r="J751" s="0">
        <v>6</v>
      </c>
    </row>
    <row r="752" spans="1:10" customHeight="0">
      <c r="A752" s="0">
        <f>HYPERLINK("https://dl.dropboxusercontent.com/scl/fi/7iuvj851qdmliv7eip474/ndsubeverly-0162707.jpg?rlkey=a0vos0wjddhnmpr63tv9e2zw0&amp;dl=0","Click to download Image")</f>
      </c>
      <c r="B752" s="0">
        <f>HYPERLINK("https://dl.dropboxusercontent.com/scl/fi/jsrh9vc97bezmns8i6476/womens-polo-size-chartsbeverly.jpg?rlkey=ko9f2dhg89u13wcitzl6tgih7&amp;dl=0","Click to download SizeChart")</f>
      </c>
      <c r="C752" s="0" t="inlineStr">
        <is>
          <t>Beverly Women's Performance Polo</t>
        </is>
      </c>
      <c r="D752" s="0" t="inlineStr">
        <is>
          <t>'128717</t>
        </is>
      </c>
      <c r="E752" s="0" t="inlineStr">
        <is>
          <t>NDSU BEVERL W GD:128717E-2XL</t>
        </is>
      </c>
      <c r="F752" s="0" t="inlineStr">
        <is>
          <t>'813128717084</t>
        </is>
      </c>
      <c r="G752" s="0" t="inlineStr">
        <is>
          <t>WOMENS</t>
        </is>
      </c>
      <c r="H752" s="0" t="inlineStr">
        <is>
          <t>2XL</t>
        </is>
      </c>
      <c r="I752" s="0">
        <v>53.99</v>
      </c>
      <c r="J752" s="0">
        <v>3</v>
      </c>
    </row>
    <row r="753" spans="1:10" customHeight="0">
      <c r="A753" s="0">
        <f>HYPERLINK("https://dl.dropboxusercontent.com/scl/fi/7iuvj851qdmliv7eip474/ndsubeverly-0162707.jpg?rlkey=a0vos0wjddhnmpr63tv9e2zw0&amp;dl=0","Click to download Image")</f>
      </c>
      <c r="B753" s="0">
        <f>HYPERLINK("https://dl.dropboxusercontent.com/scl/fi/jsrh9vc97bezmns8i6476/womens-polo-size-chartsbeverly.jpg?rlkey=ko9f2dhg89u13wcitzl6tgih7&amp;dl=0","Click to download SizeChart")</f>
      </c>
      <c r="C753" s="0" t="inlineStr">
        <is>
          <t>Beverly Women's Performance Polo</t>
        </is>
      </c>
      <c r="D753" s="0" t="inlineStr">
        <is>
          <t>'128717</t>
        </is>
      </c>
      <c r="E753" s="0" t="inlineStr">
        <is>
          <t>NDSU BEVERL W GD:128717F-3XL</t>
        </is>
      </c>
      <c r="F753" s="0" t="inlineStr">
        <is>
          <t>'813128717091</t>
        </is>
      </c>
      <c r="G753" s="0" t="inlineStr">
        <is>
          <t>WOMENS</t>
        </is>
      </c>
      <c r="H753" s="0" t="inlineStr">
        <is>
          <t>3XL</t>
        </is>
      </c>
      <c r="I753" s="0">
        <v>53.99</v>
      </c>
      <c r="J753" s="0">
        <v>0</v>
      </c>
    </row>
    <row r="754" spans="1:10" customHeight="0">
      <c r="A754" s="0">
        <f>HYPERLINK("https://dl.dropboxusercontent.com/scl/fi/qbaqn4n09dj1smwpi1i7j/121386-f.jpg?rlkey=0tk1ckrfh5y7ok92ju7plr72i&amp;dl=0","Click to download Image")</f>
      </c>
      <c r="C754" s="0" t="inlineStr">
        <is>
          <t>Brent Men's Performance Polo</t>
        </is>
      </c>
      <c r="D754" s="0" t="inlineStr">
        <is>
          <t>'121386</t>
        </is>
      </c>
      <c r="E754" s="0" t="inlineStr">
        <is>
          <t>NDSU BRENT GOLD:121386A - S</t>
        </is>
      </c>
      <c r="F754" s="0" t="inlineStr">
        <is>
          <t>'813121386041</t>
        </is>
      </c>
      <c r="G754" s="0" t="inlineStr">
        <is>
          <t>MENS</t>
        </is>
      </c>
      <c r="H754" s="0" t="inlineStr">
        <is>
          <t>S</t>
        </is>
      </c>
      <c r="I754" s="0">
        <v>39.99</v>
      </c>
      <c r="J754" s="0">
        <v>4</v>
      </c>
    </row>
    <row r="755" spans="1:10" customHeight="0">
      <c r="A755" s="0">
        <f>HYPERLINK("https://dl.dropboxusercontent.com/scl/fi/qbaqn4n09dj1smwpi1i7j/121386-f.jpg?rlkey=0tk1ckrfh5y7ok92ju7plr72i&amp;dl=0","Click to download Image")</f>
      </c>
      <c r="C755" s="0" t="inlineStr">
        <is>
          <t>Brent Men's Performance Polo</t>
        </is>
      </c>
      <c r="D755" s="0" t="inlineStr">
        <is>
          <t>'121386</t>
        </is>
      </c>
      <c r="E755" s="0" t="inlineStr">
        <is>
          <t>NDSU BRENT GOLD:121386B - M</t>
        </is>
      </c>
      <c r="F755" s="0" t="inlineStr">
        <is>
          <t>'813121386058</t>
        </is>
      </c>
      <c r="G755" s="0" t="inlineStr">
        <is>
          <t>MENS</t>
        </is>
      </c>
      <c r="H755" s="0" t="inlineStr">
        <is>
          <t>M</t>
        </is>
      </c>
      <c r="I755" s="0">
        <v>39.99</v>
      </c>
      <c r="J755" s="0">
        <v>8</v>
      </c>
    </row>
    <row r="756" spans="1:10" customHeight="0">
      <c r="A756" s="0">
        <f>HYPERLINK("https://dl.dropboxusercontent.com/scl/fi/qbaqn4n09dj1smwpi1i7j/121386-f.jpg?rlkey=0tk1ckrfh5y7ok92ju7plr72i&amp;dl=0","Click to download Image")</f>
      </c>
      <c r="C756" s="0" t="inlineStr">
        <is>
          <t>Brent Men's Performance Polo</t>
        </is>
      </c>
      <c r="D756" s="0" t="inlineStr">
        <is>
          <t>'121386</t>
        </is>
      </c>
      <c r="E756" s="0" t="inlineStr">
        <is>
          <t>NDSU BRENT GOLD:121386C - L</t>
        </is>
      </c>
      <c r="F756" s="0" t="inlineStr">
        <is>
          <t>'813121386065</t>
        </is>
      </c>
      <c r="G756" s="0" t="inlineStr">
        <is>
          <t>MENS</t>
        </is>
      </c>
      <c r="H756" s="0" t="inlineStr">
        <is>
          <t>L</t>
        </is>
      </c>
      <c r="I756" s="0">
        <v>39.99</v>
      </c>
      <c r="J756" s="0">
        <v>8</v>
      </c>
    </row>
    <row r="757" spans="1:10" customHeight="0">
      <c r="A757" s="0">
        <f>HYPERLINK("https://dl.dropboxusercontent.com/scl/fi/qbaqn4n09dj1smwpi1i7j/121386-f.jpg?rlkey=0tk1ckrfh5y7ok92ju7plr72i&amp;dl=0","Click to download Image")</f>
      </c>
      <c r="C757" s="0" t="inlineStr">
        <is>
          <t>Brent Men's Performance Polo</t>
        </is>
      </c>
      <c r="D757" s="0" t="inlineStr">
        <is>
          <t>'121386</t>
        </is>
      </c>
      <c r="E757" s="0" t="inlineStr">
        <is>
          <t>NDSU BRENT GOLD:121386D - XL</t>
        </is>
      </c>
      <c r="F757" s="0" t="inlineStr">
        <is>
          <t>'813121386072</t>
        </is>
      </c>
      <c r="G757" s="0" t="inlineStr">
        <is>
          <t>MENS</t>
        </is>
      </c>
      <c r="H757" s="0" t="inlineStr">
        <is>
          <t>XL</t>
        </is>
      </c>
      <c r="I757" s="0">
        <v>39.99</v>
      </c>
      <c r="J757" s="0">
        <v>6</v>
      </c>
    </row>
    <row r="758" spans="1:10" customHeight="0">
      <c r="A758" s="0">
        <f>HYPERLINK("https://dl.dropboxusercontent.com/scl/fi/qbaqn4n09dj1smwpi1i7j/121386-f.jpg?rlkey=0tk1ckrfh5y7ok92ju7plr72i&amp;dl=0","Click to download Image")</f>
      </c>
      <c r="C758" s="0" t="inlineStr">
        <is>
          <t>Brent Men's Performance Polo</t>
        </is>
      </c>
      <c r="D758" s="0" t="inlineStr">
        <is>
          <t>'121386</t>
        </is>
      </c>
      <c r="E758" s="0" t="inlineStr">
        <is>
          <t>NDSU BRENT GOLD:121386E - 2XL</t>
        </is>
      </c>
      <c r="F758" s="0" t="inlineStr">
        <is>
          <t>'813121386089</t>
        </is>
      </c>
      <c r="G758" s="0" t="inlineStr">
        <is>
          <t>MENS</t>
        </is>
      </c>
      <c r="H758" s="0" t="inlineStr">
        <is>
          <t>2XL</t>
        </is>
      </c>
      <c r="I758" s="0">
        <v>45.99</v>
      </c>
      <c r="J758" s="0">
        <v>4</v>
      </c>
    </row>
    <row r="759" spans="1:10" customHeight="0">
      <c r="A759" s="0">
        <f>HYPERLINK("https://dl.dropboxusercontent.com/scl/fi/qbaqn4n09dj1smwpi1i7j/121386-f.jpg?rlkey=0tk1ckrfh5y7ok92ju7plr72i&amp;dl=0","Click to download Image")</f>
      </c>
      <c r="C759" s="0" t="inlineStr">
        <is>
          <t>Brent Men's Performance Polo</t>
        </is>
      </c>
      <c r="D759" s="0" t="inlineStr">
        <is>
          <t>'121386</t>
        </is>
      </c>
      <c r="E759" s="0" t="inlineStr">
        <is>
          <t>NDSU BRENT GOLD:121386F - 3XL</t>
        </is>
      </c>
      <c r="F759" s="0" t="inlineStr">
        <is>
          <t>'813121386096</t>
        </is>
      </c>
      <c r="G759" s="0" t="inlineStr">
        <is>
          <t>MENS</t>
        </is>
      </c>
      <c r="H759" s="0" t="inlineStr">
        <is>
          <t>3XL</t>
        </is>
      </c>
      <c r="I759" s="0">
        <v>45.99</v>
      </c>
      <c r="J759" s="0">
        <v>3</v>
      </c>
    </row>
    <row r="760" spans="1:10" customHeight="0">
      <c r="A760" s="0">
        <f>HYPERLINK("https://dl.dropboxusercontent.com/scl/fi/zjggi8ewrn88ltp0hnqvp/addison850157.jpg?rlkey=e7ndya4jb4r0uqemr1cakllas&amp;dl=0","Click to download Image")</f>
      </c>
      <c r="C760" s="0" t="inlineStr">
        <is>
          <t>Addison Youth Beanie</t>
        </is>
      </c>
      <c r="D760" s="0" t="inlineStr">
        <is>
          <t>'123033</t>
        </is>
      </c>
      <c r="E760" s="0" t="inlineStr">
        <is>
          <t>NDSU ADDISO Y GD:123033</t>
        </is>
      </c>
      <c r="F760" s="0" t="inlineStr">
        <is>
          <t>'713123033014</t>
        </is>
      </c>
      <c r="G760" s="0" t="inlineStr">
        <is>
          <t>YOUTH</t>
        </is>
      </c>
      <c r="H760" s="0" t="inlineStr">
        <is>
          <t>YOUTH</t>
        </is>
      </c>
      <c r="I760" s="0">
        <v>29.99</v>
      </c>
      <c r="J760" s="0">
        <v>83</v>
      </c>
    </row>
    <row r="761" spans="1:10" customHeight="0">
      <c r="A761" s="0">
        <f>HYPERLINK("https://dl.dropboxusercontent.com/scl/fi/c1suo2jrbbkpxqwx37px2/addison850157.jpg?rlkey=dq09tq28ywm9kyd8dnxrdnu3r&amp;dl=0","Click to download Image")</f>
      </c>
      <c r="C761" s="0" t="inlineStr">
        <is>
          <t>Addison Toddler Beanie</t>
        </is>
      </c>
      <c r="D761" s="0" t="inlineStr">
        <is>
          <t>'123024</t>
        </is>
      </c>
      <c r="E761" s="0" t="inlineStr">
        <is>
          <t>NDSU ADDISO T GD:123024</t>
        </is>
      </c>
      <c r="F761" s="0" t="inlineStr">
        <is>
          <t>'713123024012</t>
        </is>
      </c>
      <c r="G761" s="0" t="inlineStr">
        <is>
          <t>TODDLER</t>
        </is>
      </c>
      <c r="H761" s="0" t="inlineStr">
        <is>
          <t>TODDLER</t>
        </is>
      </c>
      <c r="I761" s="0">
        <v>29.99</v>
      </c>
      <c r="J761" s="0">
        <v>128</v>
      </c>
    </row>
    <row r="762" spans="1:10" customHeight="0">
      <c r="A762" s="0">
        <f>HYPERLINK("https://dl.dropboxusercontent.com/scl/fi/pxyvzm4a1ijtzlbg1gjbe/addison850157.jpg?rlkey=bcdf8fwc9mlxmvqtry06bbvms&amp;dl=0","Click to download Image")</f>
      </c>
      <c r="C762" s="0" t="inlineStr">
        <is>
          <t>Addison Infant Beanie</t>
        </is>
      </c>
      <c r="D762" s="0" t="inlineStr">
        <is>
          <t>'123011</t>
        </is>
      </c>
      <c r="E762" s="0" t="inlineStr">
        <is>
          <t>NDSU ADDISO I GD:123011</t>
        </is>
      </c>
      <c r="F762" s="0" t="inlineStr">
        <is>
          <t>'713123011012</t>
        </is>
      </c>
      <c r="G762" s="0" t="inlineStr">
        <is>
          <t>INFANT</t>
        </is>
      </c>
      <c r="H762" s="0" t="inlineStr">
        <is>
          <t>INFANT</t>
        </is>
      </c>
      <c r="I762" s="0">
        <v>29.99</v>
      </c>
      <c r="J762" s="0">
        <v>28</v>
      </c>
    </row>
    <row r="763" spans="1:10" customHeight="0">
      <c r="A763" s="0">
        <f>HYPERLINK("https://dl.dropboxusercontent.com/scl/fi/hynlt6f9hhgmy4wcey1qc/ndsu-leona.jpg?rlkey=d5j5oje39n0evmjlvqo1r54ca&amp;dl=0","Click to download Image")</f>
      </c>
      <c r="C763" s="0" t="inlineStr">
        <is>
          <t>Leona Toddler Hoodie</t>
        </is>
      </c>
      <c r="D763" s="0" t="inlineStr">
        <is>
          <t>'123767</t>
        </is>
      </c>
      <c r="E763" s="0" t="inlineStr">
        <is>
          <t>NDSU LEONA T GY:123767A-2T</t>
        </is>
      </c>
      <c r="F763" s="0" t="inlineStr">
        <is>
          <t>'813123767084</t>
        </is>
      </c>
      <c r="G763" s="0" t="inlineStr">
        <is>
          <t>TODDLER</t>
        </is>
      </c>
      <c r="H763" s="0" t="inlineStr">
        <is>
          <t>2T</t>
        </is>
      </c>
      <c r="I763" s="0">
        <v>29.99</v>
      </c>
      <c r="J763" s="0">
        <v>2</v>
      </c>
    </row>
    <row r="764" spans="1:10" customHeight="0">
      <c r="A764" s="0">
        <f>HYPERLINK("https://dl.dropboxusercontent.com/scl/fi/hynlt6f9hhgmy4wcey1qc/ndsu-leona.jpg?rlkey=d5j5oje39n0evmjlvqo1r54ca&amp;dl=0","Click to download Image")</f>
      </c>
      <c r="C764" s="0" t="inlineStr">
        <is>
          <t>Leona Toddler Hoodie</t>
        </is>
      </c>
      <c r="D764" s="0" t="inlineStr">
        <is>
          <t>'123767</t>
        </is>
      </c>
      <c r="E764" s="0" t="inlineStr">
        <is>
          <t>NDSU LEONA T GY:123767B-3T</t>
        </is>
      </c>
      <c r="F764" s="0" t="inlineStr">
        <is>
          <t>'813123767091</t>
        </is>
      </c>
      <c r="G764" s="0" t="inlineStr">
        <is>
          <t>TODDLER</t>
        </is>
      </c>
      <c r="H764" s="0" t="inlineStr">
        <is>
          <t>3T</t>
        </is>
      </c>
      <c r="I764" s="0">
        <v>29.99</v>
      </c>
      <c r="J764" s="0">
        <v>2</v>
      </c>
    </row>
    <row r="765" spans="1:10" customHeight="0">
      <c r="A765" s="0">
        <f>HYPERLINK("https://dl.dropboxusercontent.com/scl/fi/hynlt6f9hhgmy4wcey1qc/ndsu-leona.jpg?rlkey=d5j5oje39n0evmjlvqo1r54ca&amp;dl=0","Click to download Image")</f>
      </c>
      <c r="C765" s="0" t="inlineStr">
        <is>
          <t>Leona Toddler Hoodie</t>
        </is>
      </c>
      <c r="D765" s="0" t="inlineStr">
        <is>
          <t>'123767</t>
        </is>
      </c>
      <c r="E765" s="0" t="inlineStr">
        <is>
          <t>NDSU LEONA T GY:123767C-4T</t>
        </is>
      </c>
      <c r="F765" s="0" t="inlineStr">
        <is>
          <t>'813123767107</t>
        </is>
      </c>
      <c r="G765" s="0" t="inlineStr">
        <is>
          <t>TODDLER</t>
        </is>
      </c>
      <c r="H765" s="0" t="inlineStr">
        <is>
          <t>4T</t>
        </is>
      </c>
      <c r="I765" s="0">
        <v>29.99</v>
      </c>
      <c r="J765" s="0">
        <v>2</v>
      </c>
    </row>
    <row r="766" spans="1:10" customHeight="0">
      <c r="A766" s="0">
        <f>HYPERLINK("https://dl.dropboxusercontent.com/scl/fi/hynlt6f9hhgmy4wcey1qc/ndsu-leona.jpg?rlkey=d5j5oje39n0evmjlvqo1r54ca&amp;dl=0","Click to download Image")</f>
      </c>
      <c r="C766" s="0" t="inlineStr">
        <is>
          <t>Leona Toddler Hoodie</t>
        </is>
      </c>
      <c r="D766" s="0" t="inlineStr">
        <is>
          <t>'123767</t>
        </is>
      </c>
      <c r="E766" s="0" t="inlineStr">
        <is>
          <t>NDSU LEONA T GY:123767D-5T</t>
        </is>
      </c>
      <c r="F766" s="0" t="inlineStr">
        <is>
          <t>'813123767114</t>
        </is>
      </c>
      <c r="G766" s="0" t="inlineStr">
        <is>
          <t>TODDLER</t>
        </is>
      </c>
      <c r="H766" s="0" t="inlineStr">
        <is>
          <t>5T</t>
        </is>
      </c>
      <c r="I766" s="0">
        <v>29.99</v>
      </c>
      <c r="J766" s="0">
        <v>6</v>
      </c>
    </row>
    <row r="767" spans="1:10" customHeight="0">
      <c r="A767" s="0">
        <f>HYPERLINK("https://dl.dropboxusercontent.com/scl/fi/hynlt6f9hhgmy4wcey1qc/ndsu-leona.jpg?rlkey=d5j5oje39n0evmjlvqo1r54ca&amp;dl=0","Click to download Image")</f>
      </c>
      <c r="C767" s="0" t="inlineStr">
        <is>
          <t>Leona Toddler Hoodie</t>
        </is>
      </c>
      <c r="D767" s="0" t="inlineStr">
        <is>
          <t>'123767</t>
        </is>
      </c>
      <c r="E767" s="0" t="inlineStr">
        <is>
          <t>NDSU LEONA T GY 12PK:123767Z-12PK</t>
        </is>
      </c>
      <c r="F767" s="0" t="inlineStr">
        <is>
          <t>'813123767992</t>
        </is>
      </c>
      <c r="G767" s="0" t="inlineStr">
        <is>
          <t>TODDLER</t>
        </is>
      </c>
      <c r="H767" s="0" t="inlineStr">
        <is>
          <t>12 PACK</t>
        </is>
      </c>
      <c r="I767" s="0">
        <v>288</v>
      </c>
      <c r="J767" s="0">
        <v>0</v>
      </c>
    </row>
    <row r="768" spans="1:10" customHeight="0">
      <c r="A768" s="0">
        <f>HYPERLINK("https://dl.dropboxusercontent.com/scl/fi/1egtyhsyr5r5lyhqrryjs/123786-f.jpg?rlkey=2mfrpsvl9joia9zjvqkp17cum&amp;dl=0","Click to download Image")</f>
      </c>
      <c r="C768" s="0" t="inlineStr">
        <is>
          <t>Lian Infant Bodysuit</t>
        </is>
      </c>
      <c r="D768" s="0" t="inlineStr">
        <is>
          <t>'123786</t>
        </is>
      </c>
      <c r="E768" s="0" t="inlineStr">
        <is>
          <t>NDSU LIAN I GN:123786A-0-3M</t>
        </is>
      </c>
      <c r="F768" s="0" t="inlineStr">
        <is>
          <t>'813123786009</t>
        </is>
      </c>
      <c r="G768" s="0" t="inlineStr">
        <is>
          <t>INFANT</t>
        </is>
      </c>
      <c r="H768" s="0" t="inlineStr">
        <is>
          <t>0-3M</t>
        </is>
      </c>
      <c r="I768" s="0">
        <v>24.99</v>
      </c>
      <c r="J768" s="0">
        <v>12</v>
      </c>
    </row>
    <row r="769" spans="1:10" customHeight="0">
      <c r="A769" s="0">
        <f>HYPERLINK("https://dl.dropboxusercontent.com/scl/fi/1egtyhsyr5r5lyhqrryjs/123786-f.jpg?rlkey=2mfrpsvl9joia9zjvqkp17cum&amp;dl=0","Click to download Image")</f>
      </c>
      <c r="C769" s="0" t="inlineStr">
        <is>
          <t>Lian Infant Bodysuit</t>
        </is>
      </c>
      <c r="D769" s="0" t="inlineStr">
        <is>
          <t>'123786</t>
        </is>
      </c>
      <c r="E769" s="0" t="inlineStr">
        <is>
          <t>NDSU LIAN I GN:123786B-3-6M</t>
        </is>
      </c>
      <c r="F769" s="0" t="inlineStr">
        <is>
          <t>'813123786016</t>
        </is>
      </c>
      <c r="G769" s="0" t="inlineStr">
        <is>
          <t>INFANT</t>
        </is>
      </c>
      <c r="H769" s="0" t="inlineStr">
        <is>
          <t>3-6M</t>
        </is>
      </c>
      <c r="I769" s="0">
        <v>24.99</v>
      </c>
      <c r="J769" s="0">
        <v>12</v>
      </c>
    </row>
    <row r="770" spans="1:10" customHeight="0">
      <c r="A770" s="0">
        <f>HYPERLINK("https://dl.dropboxusercontent.com/scl/fi/1egtyhsyr5r5lyhqrryjs/123786-f.jpg?rlkey=2mfrpsvl9joia9zjvqkp17cum&amp;dl=0","Click to download Image")</f>
      </c>
      <c r="C770" s="0" t="inlineStr">
        <is>
          <t>Lian Infant Bodysuit</t>
        </is>
      </c>
      <c r="D770" s="0" t="inlineStr">
        <is>
          <t>'123786</t>
        </is>
      </c>
      <c r="E770" s="0" t="inlineStr">
        <is>
          <t>NDSU LIAN I GN:123786C-6-9M</t>
        </is>
      </c>
      <c r="F770" s="0" t="inlineStr">
        <is>
          <t>'813123786023</t>
        </is>
      </c>
      <c r="G770" s="0" t="inlineStr">
        <is>
          <t>INFANT</t>
        </is>
      </c>
      <c r="H770" s="0" t="inlineStr">
        <is>
          <t>6-9M</t>
        </is>
      </c>
      <c r="I770" s="0">
        <v>24.99</v>
      </c>
      <c r="J770" s="0">
        <v>6</v>
      </c>
    </row>
    <row r="771" spans="1:10" customHeight="0">
      <c r="A771" s="0">
        <f>HYPERLINK("https://dl.dropboxusercontent.com/scl/fi/1egtyhsyr5r5lyhqrryjs/123786-f.jpg?rlkey=2mfrpsvl9joia9zjvqkp17cum&amp;dl=0","Click to download Image")</f>
      </c>
      <c r="C771" s="0" t="inlineStr">
        <is>
          <t>Lian Infant Bodysuit</t>
        </is>
      </c>
      <c r="D771" s="0" t="inlineStr">
        <is>
          <t>'123786</t>
        </is>
      </c>
      <c r="E771" s="0" t="inlineStr">
        <is>
          <t>NDSU LIAN I GN:123786F-12M</t>
        </is>
      </c>
      <c r="F771" s="0" t="inlineStr">
        <is>
          <t>'813123786030</t>
        </is>
      </c>
      <c r="G771" s="0" t="inlineStr">
        <is>
          <t>INFANT</t>
        </is>
      </c>
      <c r="H771" s="0" t="inlineStr">
        <is>
          <t>12M</t>
        </is>
      </c>
      <c r="I771" s="0">
        <v>24.99</v>
      </c>
      <c r="J771" s="0">
        <v>6</v>
      </c>
    </row>
    <row r="772" spans="1:10" customHeight="0">
      <c r="A772" s="0">
        <f>HYPERLINK("https://dl.dropboxusercontent.com/scl/fi/1egtyhsyr5r5lyhqrryjs/123786-f.jpg?rlkey=2mfrpsvl9joia9zjvqkp17cum&amp;dl=0","Click to download Image")</f>
      </c>
      <c r="C772" s="0" t="inlineStr">
        <is>
          <t>Lian Infant Bodysuit</t>
        </is>
      </c>
      <c r="D772" s="0" t="inlineStr">
        <is>
          <t>'123786</t>
        </is>
      </c>
      <c r="E772" s="0" t="inlineStr">
        <is>
          <t>NDSU LIAN I GN 12PK:123786Z-12PK</t>
        </is>
      </c>
      <c r="F772" s="0" t="inlineStr">
        <is>
          <t>'813123786993</t>
        </is>
      </c>
      <c r="G772" s="0" t="inlineStr">
        <is>
          <t>INFANT</t>
        </is>
      </c>
      <c r="H772" s="0" t="inlineStr">
        <is>
          <t>12 PACK</t>
        </is>
      </c>
      <c r="I772" s="0">
        <v>240</v>
      </c>
      <c r="J772" s="0">
        <v>2</v>
      </c>
    </row>
    <row r="773" spans="1:10" customHeight="0">
      <c r="A773" s="0">
        <f>HYPERLINK("https://dl.dropboxusercontent.com/scl/fi/1m0m7n6mqxzvzqgqs69q0/123486-flat-f.jpg?rlkey=dxy9lwkfkc05q5kloi0tg7nht&amp;dl=0","Click to download Image")</f>
      </c>
      <c r="C773" s="0" t="inlineStr">
        <is>
          <t>Cersei Cuffed Beanie</t>
        </is>
      </c>
      <c r="D773" s="0" t="inlineStr">
        <is>
          <t>'123486</t>
        </is>
      </c>
      <c r="E773" s="0" t="inlineStr">
        <is>
          <t>NDSU CERSEI BK:123486</t>
        </is>
      </c>
      <c r="F773" s="0" t="inlineStr">
        <is>
          <t>'713123486018</t>
        </is>
      </c>
      <c r="G773" s="0" t="inlineStr">
        <is>
          <t>MENS</t>
        </is>
      </c>
      <c r="H773" s="0" t="inlineStr">
        <is>
          <t>OSFM</t>
        </is>
      </c>
      <c r="I773" s="0">
        <v>24.99</v>
      </c>
      <c r="J773" s="0">
        <v>72</v>
      </c>
    </row>
    <row r="774" spans="1:10" customHeight="0">
      <c r="A774" s="0">
        <f>HYPERLINK("https://dl.dropboxusercontent.com/scl/fi/lrr98aoiz73yzfwy6w0dr/ottondsuset68656.jpg?rlkey=l8buj481pz11jgyz4nr0ylbpq&amp;dl=0","Click to download Image")</f>
      </c>
      <c r="C774" s="0" t="inlineStr">
        <is>
          <t>Otto Infant Set</t>
        </is>
      </c>
      <c r="D774" s="0" t="inlineStr">
        <is>
          <t>'123737</t>
        </is>
      </c>
      <c r="E774" s="0" t="inlineStr">
        <is>
          <t>NDSU OTTO I GN:123737A-0-3M</t>
        </is>
      </c>
      <c r="F774" s="0" t="inlineStr">
        <is>
          <t>'813123737001</t>
        </is>
      </c>
      <c r="G774" s="0" t="inlineStr">
        <is>
          <t>INFANT</t>
        </is>
      </c>
      <c r="H774" s="0" t="inlineStr">
        <is>
          <t>0-3M</t>
        </is>
      </c>
      <c r="I774" s="0">
        <v>29.99</v>
      </c>
      <c r="J774" s="0">
        <v>8</v>
      </c>
    </row>
    <row r="775" spans="1:10" customHeight="0">
      <c r="A775" s="0">
        <f>HYPERLINK("https://dl.dropboxusercontent.com/scl/fi/lrr98aoiz73yzfwy6w0dr/ottondsuset68656.jpg?rlkey=l8buj481pz11jgyz4nr0ylbpq&amp;dl=0","Click to download Image")</f>
      </c>
      <c r="C775" s="0" t="inlineStr">
        <is>
          <t>Otto Infant Set</t>
        </is>
      </c>
      <c r="D775" s="0" t="inlineStr">
        <is>
          <t>'123737</t>
        </is>
      </c>
      <c r="E775" s="0" t="inlineStr">
        <is>
          <t>NDSU OTTO I GN:123737B-3-6M</t>
        </is>
      </c>
      <c r="F775" s="0" t="inlineStr">
        <is>
          <t>'813123737018</t>
        </is>
      </c>
      <c r="G775" s="0" t="inlineStr">
        <is>
          <t>INFANT</t>
        </is>
      </c>
      <c r="H775" s="0" t="inlineStr">
        <is>
          <t>3-6M</t>
        </is>
      </c>
      <c r="I775" s="0">
        <v>29.99</v>
      </c>
      <c r="J775" s="0">
        <v>7</v>
      </c>
    </row>
    <row r="776" spans="1:10" customHeight="0">
      <c r="A776" s="0">
        <f>HYPERLINK("https://dl.dropboxusercontent.com/scl/fi/lrr98aoiz73yzfwy6w0dr/ottondsuset68656.jpg?rlkey=l8buj481pz11jgyz4nr0ylbpq&amp;dl=0","Click to download Image")</f>
      </c>
      <c r="C776" s="0" t="inlineStr">
        <is>
          <t>Otto Infant Set</t>
        </is>
      </c>
      <c r="D776" s="0" t="inlineStr">
        <is>
          <t>'123737</t>
        </is>
      </c>
      <c r="E776" s="0" t="inlineStr">
        <is>
          <t>NDSU OTTO I GN:123737C-6-9M</t>
        </is>
      </c>
      <c r="F776" s="0" t="inlineStr">
        <is>
          <t>'813123737025</t>
        </is>
      </c>
      <c r="G776" s="0" t="inlineStr">
        <is>
          <t>INFANT</t>
        </is>
      </c>
      <c r="H776" s="0" t="inlineStr">
        <is>
          <t>6-9M</t>
        </is>
      </c>
      <c r="I776" s="0">
        <v>29.99</v>
      </c>
      <c r="J776" s="0">
        <v>5</v>
      </c>
    </row>
    <row r="777" spans="1:10" customHeight="0">
      <c r="A777" s="0">
        <f>HYPERLINK("https://dl.dropboxusercontent.com/scl/fi/lrr98aoiz73yzfwy6w0dr/ottondsuset68656.jpg?rlkey=l8buj481pz11jgyz4nr0ylbpq&amp;dl=0","Click to download Image")</f>
      </c>
      <c r="C777" s="0" t="inlineStr">
        <is>
          <t>Otto Infant Set</t>
        </is>
      </c>
      <c r="D777" s="0" t="inlineStr">
        <is>
          <t>'123737</t>
        </is>
      </c>
      <c r="E777" s="0" t="inlineStr">
        <is>
          <t>NDSU OTTO I GN:123737F-12M</t>
        </is>
      </c>
      <c r="F777" s="0" t="inlineStr">
        <is>
          <t>'813123737032</t>
        </is>
      </c>
      <c r="G777" s="0" t="inlineStr">
        <is>
          <t>INFANT</t>
        </is>
      </c>
      <c r="H777" s="0" t="inlineStr">
        <is>
          <t>12M</t>
        </is>
      </c>
      <c r="I777" s="0">
        <v>29.99</v>
      </c>
      <c r="J777" s="0">
        <v>5</v>
      </c>
    </row>
    <row r="778" spans="1:10" customHeight="0">
      <c r="A778" s="0">
        <f>HYPERLINK("https://dl.dropboxusercontent.com/scl/fi/lrr98aoiz73yzfwy6w0dr/ottondsuset68656.jpg?rlkey=l8buj481pz11jgyz4nr0ylbpq&amp;dl=0","Click to download Image")</f>
      </c>
      <c r="C778" s="0" t="inlineStr">
        <is>
          <t>Otto Infant Set</t>
        </is>
      </c>
      <c r="D778" s="0" t="inlineStr">
        <is>
          <t>'123737</t>
        </is>
      </c>
      <c r="E778" s="0" t="inlineStr">
        <is>
          <t>NDSU OTTO I GN 12PK:123737Z-12PK</t>
        </is>
      </c>
      <c r="F778" s="0" t="inlineStr">
        <is>
          <t>'813123737995</t>
        </is>
      </c>
      <c r="G778" s="0" t="inlineStr">
        <is>
          <t>INFANT</t>
        </is>
      </c>
      <c r="H778" s="0" t="inlineStr">
        <is>
          <t>12 PACK</t>
        </is>
      </c>
      <c r="I778" s="0">
        <v>288</v>
      </c>
      <c r="J778" s="0">
        <v>1</v>
      </c>
    </row>
    <row r="779" spans="1:10" customHeight="0">
      <c r="A779" s="0">
        <f>HYPERLINK("https://dl.dropboxusercontent.com/scl/fi/4eqvbl5od6oyvj5b53wa2/123170-f.jpg?rlkey=3qz1kbae4x5j9vs3knqql7s7f&amp;dl=0","Click to download Image")</f>
      </c>
      <c r="B779" s="0">
        <f>HYPERLINK("https://dl.dropboxusercontent.com/scl/fi/q6u6qhkgdk11m0zweku64/2january-20201mens.jpg?rlkey=b7hnjm5fthmbgjmy42rxap653&amp;dl=0","Click to download SizeChart")</f>
      </c>
      <c r="C779" s="0" t="inlineStr">
        <is>
          <t>Regis Men's Midweight Hoodie</t>
        </is>
      </c>
      <c r="D779" s="0" t="inlineStr">
        <is>
          <t>'123170</t>
        </is>
      </c>
      <c r="E779" s="0" t="inlineStr">
        <is>
          <t>NDSU REGIS M GY:123170A-S</t>
        </is>
      </c>
      <c r="F779" s="0" t="inlineStr">
        <is>
          <t>'813123170044</t>
        </is>
      </c>
      <c r="G779" s="0" t="inlineStr">
        <is>
          <t>MENS</t>
        </is>
      </c>
      <c r="H779" s="0" t="inlineStr">
        <is>
          <t>S</t>
        </is>
      </c>
      <c r="I779" s="0">
        <v>39.99</v>
      </c>
      <c r="J779" s="0">
        <v>15</v>
      </c>
    </row>
    <row r="780" spans="1:10" customHeight="0">
      <c r="A780" s="0">
        <f>HYPERLINK("https://dl.dropboxusercontent.com/scl/fi/4eqvbl5od6oyvj5b53wa2/123170-f.jpg?rlkey=3qz1kbae4x5j9vs3knqql7s7f&amp;dl=0","Click to download Image")</f>
      </c>
      <c r="B780" s="0">
        <f>HYPERLINK("https://dl.dropboxusercontent.com/scl/fi/q6u6qhkgdk11m0zweku64/2january-20201mens.jpg?rlkey=b7hnjm5fthmbgjmy42rxap653&amp;dl=0","Click to download SizeChart")</f>
      </c>
      <c r="C780" s="0" t="inlineStr">
        <is>
          <t>Regis Men's Midweight Hoodie</t>
        </is>
      </c>
      <c r="D780" s="0" t="inlineStr">
        <is>
          <t>'123170</t>
        </is>
      </c>
      <c r="E780" s="0" t="inlineStr">
        <is>
          <t>NDSU REGIS M GY:123170B-M</t>
        </is>
      </c>
      <c r="F780" s="0" t="inlineStr">
        <is>
          <t>'813123170051</t>
        </is>
      </c>
      <c r="G780" s="0" t="inlineStr">
        <is>
          <t>MENS</t>
        </is>
      </c>
      <c r="H780" s="0" t="inlineStr">
        <is>
          <t>M</t>
        </is>
      </c>
      <c r="I780" s="0">
        <v>39.99</v>
      </c>
      <c r="J780" s="0">
        <v>32</v>
      </c>
    </row>
    <row r="781" spans="1:10" customHeight="0">
      <c r="A781" s="0">
        <f>HYPERLINK("https://dl.dropboxusercontent.com/scl/fi/4eqvbl5od6oyvj5b53wa2/123170-f.jpg?rlkey=3qz1kbae4x5j9vs3knqql7s7f&amp;dl=0","Click to download Image")</f>
      </c>
      <c r="B781" s="0">
        <f>HYPERLINK("https://dl.dropboxusercontent.com/scl/fi/q6u6qhkgdk11m0zweku64/2january-20201mens.jpg?rlkey=b7hnjm5fthmbgjmy42rxap653&amp;dl=0","Click to download SizeChart")</f>
      </c>
      <c r="C781" s="0" t="inlineStr">
        <is>
          <t>Regis Men's Midweight Hoodie</t>
        </is>
      </c>
      <c r="D781" s="0" t="inlineStr">
        <is>
          <t>'123170</t>
        </is>
      </c>
      <c r="E781" s="0" t="inlineStr">
        <is>
          <t>NDSU REGIS M GY:123170C-L</t>
        </is>
      </c>
      <c r="F781" s="0" t="inlineStr">
        <is>
          <t>'813123170068</t>
        </is>
      </c>
      <c r="G781" s="0" t="inlineStr">
        <is>
          <t>MENS</t>
        </is>
      </c>
      <c r="H781" s="0" t="inlineStr">
        <is>
          <t>L</t>
        </is>
      </c>
      <c r="I781" s="0">
        <v>39.99</v>
      </c>
      <c r="J781" s="0">
        <v>53</v>
      </c>
    </row>
    <row r="782" spans="1:10" customHeight="0">
      <c r="A782" s="0">
        <f>HYPERLINK("https://dl.dropboxusercontent.com/scl/fi/4eqvbl5od6oyvj5b53wa2/123170-f.jpg?rlkey=3qz1kbae4x5j9vs3knqql7s7f&amp;dl=0","Click to download Image")</f>
      </c>
      <c r="B782" s="0">
        <f>HYPERLINK("https://dl.dropboxusercontent.com/scl/fi/q6u6qhkgdk11m0zweku64/2january-20201mens.jpg?rlkey=b7hnjm5fthmbgjmy42rxap653&amp;dl=0","Click to download SizeChart")</f>
      </c>
      <c r="C782" s="0" t="inlineStr">
        <is>
          <t>Regis Men's Midweight Hoodie</t>
        </is>
      </c>
      <c r="D782" s="0" t="inlineStr">
        <is>
          <t>'123170</t>
        </is>
      </c>
      <c r="E782" s="0" t="inlineStr">
        <is>
          <t>NDSU REGIS M GY:123170D-XL</t>
        </is>
      </c>
      <c r="F782" s="0" t="inlineStr">
        <is>
          <t>'813123170075</t>
        </is>
      </c>
      <c r="G782" s="0" t="inlineStr">
        <is>
          <t>MENS</t>
        </is>
      </c>
      <c r="H782" s="0" t="inlineStr">
        <is>
          <t>XL</t>
        </is>
      </c>
      <c r="I782" s="0">
        <v>39.99</v>
      </c>
      <c r="J782" s="0">
        <v>46</v>
      </c>
    </row>
    <row r="783" spans="1:10" customHeight="0">
      <c r="A783" s="0">
        <f>HYPERLINK("https://dl.dropboxusercontent.com/scl/fi/4eqvbl5od6oyvj5b53wa2/123170-f.jpg?rlkey=3qz1kbae4x5j9vs3knqql7s7f&amp;dl=0","Click to download Image")</f>
      </c>
      <c r="B783" s="0">
        <f>HYPERLINK("https://dl.dropboxusercontent.com/scl/fi/q6u6qhkgdk11m0zweku64/2january-20201mens.jpg?rlkey=b7hnjm5fthmbgjmy42rxap653&amp;dl=0","Click to download SizeChart")</f>
      </c>
      <c r="C783" s="0" t="inlineStr">
        <is>
          <t>Regis Men's Midweight Hoodie</t>
        </is>
      </c>
      <c r="D783" s="0" t="inlineStr">
        <is>
          <t>'123170</t>
        </is>
      </c>
      <c r="E783" s="0" t="inlineStr">
        <is>
          <t>NDSU REGIS M GY:123170E-2XL</t>
        </is>
      </c>
      <c r="F783" s="0" t="inlineStr">
        <is>
          <t>'813123170082</t>
        </is>
      </c>
      <c r="G783" s="0" t="inlineStr">
        <is>
          <t>MENS</t>
        </is>
      </c>
      <c r="H783" s="0" t="inlineStr">
        <is>
          <t>2XL</t>
        </is>
      </c>
      <c r="I783" s="0">
        <v>41.99</v>
      </c>
      <c r="J783" s="0">
        <v>29</v>
      </c>
    </row>
    <row r="784" spans="1:10" customHeight="0">
      <c r="A784" s="0">
        <f>HYPERLINK("https://dl.dropboxusercontent.com/scl/fi/4eqvbl5od6oyvj5b53wa2/123170-f.jpg?rlkey=3qz1kbae4x5j9vs3knqql7s7f&amp;dl=0","Click to download Image")</f>
      </c>
      <c r="B784" s="0">
        <f>HYPERLINK("https://dl.dropboxusercontent.com/scl/fi/q6u6qhkgdk11m0zweku64/2january-20201mens.jpg?rlkey=b7hnjm5fthmbgjmy42rxap653&amp;dl=0","Click to download SizeChart")</f>
      </c>
      <c r="C784" s="0" t="inlineStr">
        <is>
          <t>Regis Men's Midweight Hoodie</t>
        </is>
      </c>
      <c r="D784" s="0" t="inlineStr">
        <is>
          <t>'123170</t>
        </is>
      </c>
      <c r="E784" s="0" t="inlineStr">
        <is>
          <t>NDSU REGIS M GY:123170F-3XL</t>
        </is>
      </c>
      <c r="F784" s="0" t="inlineStr">
        <is>
          <t>'813123170099</t>
        </is>
      </c>
      <c r="G784" s="0" t="inlineStr">
        <is>
          <t>MENS</t>
        </is>
      </c>
      <c r="H784" s="0" t="inlineStr">
        <is>
          <t>3XL</t>
        </is>
      </c>
      <c r="I784" s="0">
        <v>41.99</v>
      </c>
      <c r="J784" s="0">
        <v>16</v>
      </c>
    </row>
    <row r="785" spans="1:10" customHeight="0">
      <c r="A785" s="0">
        <f>HYPERLINK("https://dl.dropboxusercontent.com/scl/fi/8sagnm0jo8ahjhh8qxc1s/121390f89558.jpg?rlkey=e7i74uew6ld17zs15gxik2vn3&amp;dl=0","Click to download Image")</f>
      </c>
      <c r="B785" s="0">
        <f>HYPERLINK("https://dl.dropboxusercontent.com/scl/fi/9im7hkjew0lx2c7bx8nji/mens-hoodie-size-chartswebster.jpg?rlkey=1cnawjui2p405w39abepm1gk9&amp;dl=0","Click to download SizeChart")</f>
      </c>
      <c r="C785" s="0" t="inlineStr">
        <is>
          <t>Webster Men's Full Zip Hoodie</t>
        </is>
      </c>
      <c r="D785" s="0" t="inlineStr">
        <is>
          <t>'121390</t>
        </is>
      </c>
      <c r="E785" s="0" t="inlineStr">
        <is>
          <t>NDSU WEBSTER:121390A-S</t>
        </is>
      </c>
      <c r="F785" s="0" t="inlineStr">
        <is>
          <t>'813121390048</t>
        </is>
      </c>
      <c r="G785" s="0" t="inlineStr">
        <is>
          <t>MENS</t>
        </is>
      </c>
      <c r="H785" s="0" t="inlineStr">
        <is>
          <t>S</t>
        </is>
      </c>
      <c r="I785" s="0">
        <v>49.99</v>
      </c>
      <c r="J785" s="0">
        <v>0</v>
      </c>
    </row>
    <row r="786" spans="1:10" customHeight="0">
      <c r="A786" s="0">
        <f>HYPERLINK("https://dl.dropboxusercontent.com/scl/fi/8sagnm0jo8ahjhh8qxc1s/121390f89558.jpg?rlkey=e7i74uew6ld17zs15gxik2vn3&amp;dl=0","Click to download Image")</f>
      </c>
      <c r="B786" s="0">
        <f>HYPERLINK("https://dl.dropboxusercontent.com/scl/fi/9im7hkjew0lx2c7bx8nji/mens-hoodie-size-chartswebster.jpg?rlkey=1cnawjui2p405w39abepm1gk9&amp;dl=0","Click to download SizeChart")</f>
      </c>
      <c r="C786" s="0" t="inlineStr">
        <is>
          <t>Webster Men's Full Zip Hoodie</t>
        </is>
      </c>
      <c r="D786" s="0" t="inlineStr">
        <is>
          <t>'121390</t>
        </is>
      </c>
      <c r="E786" s="0" t="inlineStr">
        <is>
          <t>NDSU WEBSTER:121390B-M</t>
        </is>
      </c>
      <c r="F786" s="0" t="inlineStr">
        <is>
          <t>'813121390055</t>
        </is>
      </c>
      <c r="G786" s="0" t="inlineStr">
        <is>
          <t>MENS</t>
        </is>
      </c>
      <c r="H786" s="0" t="inlineStr">
        <is>
          <t>M</t>
        </is>
      </c>
      <c r="I786" s="0">
        <v>49.99</v>
      </c>
      <c r="J786" s="0">
        <v>0</v>
      </c>
    </row>
    <row r="787" spans="1:10" customHeight="0">
      <c r="A787" s="0">
        <f>HYPERLINK("https://dl.dropboxusercontent.com/scl/fi/8sagnm0jo8ahjhh8qxc1s/121390f89558.jpg?rlkey=e7i74uew6ld17zs15gxik2vn3&amp;dl=0","Click to download Image")</f>
      </c>
      <c r="B787" s="0">
        <f>HYPERLINK("https://dl.dropboxusercontent.com/scl/fi/9im7hkjew0lx2c7bx8nji/mens-hoodie-size-chartswebster.jpg?rlkey=1cnawjui2p405w39abepm1gk9&amp;dl=0","Click to download SizeChart")</f>
      </c>
      <c r="C787" s="0" t="inlineStr">
        <is>
          <t>Webster Men's Full Zip Hoodie</t>
        </is>
      </c>
      <c r="D787" s="0" t="inlineStr">
        <is>
          <t>'121390</t>
        </is>
      </c>
      <c r="E787" s="0" t="inlineStr">
        <is>
          <t>NDSU WEBSTER:121390C-L</t>
        </is>
      </c>
      <c r="F787" s="0" t="inlineStr">
        <is>
          <t>'813121390062</t>
        </is>
      </c>
      <c r="G787" s="0" t="inlineStr">
        <is>
          <t>MENS</t>
        </is>
      </c>
      <c r="H787" s="0" t="inlineStr">
        <is>
          <t>L</t>
        </is>
      </c>
      <c r="I787" s="0">
        <v>49.99</v>
      </c>
      <c r="J787" s="0">
        <v>1</v>
      </c>
    </row>
    <row r="788" spans="1:10" customHeight="0">
      <c r="A788" s="0">
        <f>HYPERLINK("https://dl.dropboxusercontent.com/scl/fi/8sagnm0jo8ahjhh8qxc1s/121390f89558.jpg?rlkey=e7i74uew6ld17zs15gxik2vn3&amp;dl=0","Click to download Image")</f>
      </c>
      <c r="B788" s="0">
        <f>HYPERLINK("https://dl.dropboxusercontent.com/scl/fi/9im7hkjew0lx2c7bx8nji/mens-hoodie-size-chartswebster.jpg?rlkey=1cnawjui2p405w39abepm1gk9&amp;dl=0","Click to download SizeChart")</f>
      </c>
      <c r="C788" s="0" t="inlineStr">
        <is>
          <t>Webster Men's Full Zip Hoodie</t>
        </is>
      </c>
      <c r="D788" s="0" t="inlineStr">
        <is>
          <t>'121390</t>
        </is>
      </c>
      <c r="E788" s="0" t="inlineStr">
        <is>
          <t>NDSU WEBSTER:121390D-XL</t>
        </is>
      </c>
      <c r="F788" s="0" t="inlineStr">
        <is>
          <t>'813121390079</t>
        </is>
      </c>
      <c r="G788" s="0" t="inlineStr">
        <is>
          <t>MENS</t>
        </is>
      </c>
      <c r="H788" s="0" t="inlineStr">
        <is>
          <t>XL</t>
        </is>
      </c>
      <c r="I788" s="0">
        <v>49.99</v>
      </c>
      <c r="J788" s="0">
        <v>2</v>
      </c>
    </row>
    <row r="789" spans="1:10" customHeight="0">
      <c r="A789" s="0">
        <f>HYPERLINK("https://dl.dropboxusercontent.com/scl/fi/8sagnm0jo8ahjhh8qxc1s/121390f89558.jpg?rlkey=e7i74uew6ld17zs15gxik2vn3&amp;dl=0","Click to download Image")</f>
      </c>
      <c r="B789" s="0">
        <f>HYPERLINK("https://dl.dropboxusercontent.com/scl/fi/9im7hkjew0lx2c7bx8nji/mens-hoodie-size-chartswebster.jpg?rlkey=1cnawjui2p405w39abepm1gk9&amp;dl=0","Click to download SizeChart")</f>
      </c>
      <c r="C789" s="0" t="inlineStr">
        <is>
          <t>Webster Men's Full Zip Hoodie</t>
        </is>
      </c>
      <c r="D789" s="0" t="inlineStr">
        <is>
          <t>'121390</t>
        </is>
      </c>
      <c r="E789" s="0" t="inlineStr">
        <is>
          <t>NDSU WEBSTER:121390E-2XL</t>
        </is>
      </c>
      <c r="F789" s="0" t="inlineStr">
        <is>
          <t>'813121390086</t>
        </is>
      </c>
      <c r="G789" s="0" t="inlineStr">
        <is>
          <t>MENS</t>
        </is>
      </c>
      <c r="H789" s="0" t="inlineStr">
        <is>
          <t>2XL</t>
        </is>
      </c>
      <c r="I789" s="0">
        <v>49.99</v>
      </c>
      <c r="J789" s="0">
        <v>3</v>
      </c>
    </row>
    <row r="790" spans="1:10" customHeight="0">
      <c r="A790" s="0">
        <f>HYPERLINK("https://dl.dropboxusercontent.com/scl/fi/8sagnm0jo8ahjhh8qxc1s/121390f89558.jpg?rlkey=e7i74uew6ld17zs15gxik2vn3&amp;dl=0","Click to download Image")</f>
      </c>
      <c r="B790" s="0">
        <f>HYPERLINK("https://dl.dropboxusercontent.com/scl/fi/9im7hkjew0lx2c7bx8nji/mens-hoodie-size-chartswebster.jpg?rlkey=1cnawjui2p405w39abepm1gk9&amp;dl=0","Click to download SizeChart")</f>
      </c>
      <c r="C790" s="0" t="inlineStr">
        <is>
          <t>Webster Men's Full Zip Hoodie</t>
        </is>
      </c>
      <c r="D790" s="0" t="inlineStr">
        <is>
          <t>'121390</t>
        </is>
      </c>
      <c r="E790" s="0" t="inlineStr">
        <is>
          <t>NDSU WEBSTER:121390F-3XL</t>
        </is>
      </c>
      <c r="F790" s="0" t="inlineStr">
        <is>
          <t>'813121390093</t>
        </is>
      </c>
      <c r="G790" s="0" t="inlineStr">
        <is>
          <t>MENS</t>
        </is>
      </c>
      <c r="H790" s="0" t="inlineStr">
        <is>
          <t>3XL</t>
        </is>
      </c>
      <c r="I790" s="0">
        <v>49.99</v>
      </c>
      <c r="J790" s="0">
        <v>0</v>
      </c>
    </row>
    <row r="791" spans="1:10" customHeight="0">
      <c r="A791" s="0">
        <f>HYPERLINK("https://dl.dropboxusercontent.com/scl/fi/8sagnm0jo8ahjhh8qxc1s/121390f89558.jpg?rlkey=e7i74uew6ld17zs15gxik2vn3&amp;dl=0","Click to download Image")</f>
      </c>
      <c r="B791" s="0">
        <f>HYPERLINK("https://dl.dropboxusercontent.com/scl/fi/9im7hkjew0lx2c7bx8nji/mens-hoodie-size-chartswebster.jpg?rlkey=1cnawjui2p405w39abepm1gk9&amp;dl=0","Click to download SizeChart")</f>
      </c>
      <c r="C791" s="0" t="inlineStr">
        <is>
          <t>Webster Men's Full Zip Hoodie</t>
        </is>
      </c>
      <c r="D791" s="0" t="inlineStr">
        <is>
          <t>'121390</t>
        </is>
      </c>
      <c r="E791" s="0" t="inlineStr">
        <is>
          <t>NDSU WEBSTER 12 PK:121390Z-12PK</t>
        </is>
      </c>
      <c r="F791" s="0" t="inlineStr">
        <is>
          <t>'813121390994</t>
        </is>
      </c>
      <c r="G791" s="0" t="inlineStr">
        <is>
          <t>MENS</t>
        </is>
      </c>
      <c r="H791" s="0" t="inlineStr">
        <is>
          <t>12 PACK</t>
        </is>
      </c>
      <c r="I791" s="0">
        <v>49.99</v>
      </c>
      <c r="J791" s="0">
        <v>0</v>
      </c>
    </row>
    <row r="792" spans="1:10" customHeight="0">
      <c r="A792" s="0">
        <f>HYPERLINK("https://dl.dropboxusercontent.com/scl/fi/gde0w7ar4qh2ari4zupnn/123679-af.jpg?rlkey=kh0yz3ufpdh96ico8mnro90an&amp;dl=0","Click to download Image")</f>
      </c>
      <c r="B792" s="0">
        <f>HYPERLINK("https://dl.dropboxusercontent.com/scl/fi/5vq9zd4q6avu3uuud4m7k/graphic-update22022-toddler.jpg?rlkey=uqwb8l088kegapui7n4pbzx17&amp;dl=0","Click to download SizeChart")</f>
      </c>
      <c r="C792" s="0" t="inlineStr">
        <is>
          <t>Meadow Toddler Pullover</t>
        </is>
      </c>
      <c r="D792" s="0" t="inlineStr">
        <is>
          <t>'123680</t>
        </is>
      </c>
      <c r="E792" s="0" t="inlineStr">
        <is>
          <t>NDSU MEADOW T FB:123680A-2T</t>
        </is>
      </c>
      <c r="F792" s="0" t="inlineStr">
        <is>
          <t>'813123680086</t>
        </is>
      </c>
      <c r="G792" s="0" t="inlineStr">
        <is>
          <t>TODDLER</t>
        </is>
      </c>
      <c r="H792" s="0" t="inlineStr">
        <is>
          <t>2T</t>
        </is>
      </c>
      <c r="I792" s="0">
        <v>49.99</v>
      </c>
      <c r="J792" s="0">
        <v>2</v>
      </c>
    </row>
    <row r="793" spans="1:10" customHeight="0">
      <c r="A793" s="0">
        <f>HYPERLINK("https://dl.dropboxusercontent.com/scl/fi/gde0w7ar4qh2ari4zupnn/123679-af.jpg?rlkey=kh0yz3ufpdh96ico8mnro90an&amp;dl=0","Click to download Image")</f>
      </c>
      <c r="B793" s="0">
        <f>HYPERLINK("https://dl.dropboxusercontent.com/scl/fi/5vq9zd4q6avu3uuud4m7k/graphic-update22022-toddler.jpg?rlkey=uqwb8l088kegapui7n4pbzx17&amp;dl=0","Click to download SizeChart")</f>
      </c>
      <c r="C793" s="0" t="inlineStr">
        <is>
          <t>Meadow Toddler Pullover</t>
        </is>
      </c>
      <c r="D793" s="0" t="inlineStr">
        <is>
          <t>'123680</t>
        </is>
      </c>
      <c r="E793" s="0" t="inlineStr">
        <is>
          <t>NDSU MEADOW T FB:123680B-3T</t>
        </is>
      </c>
      <c r="F793" s="0" t="inlineStr">
        <is>
          <t>'813123680093</t>
        </is>
      </c>
      <c r="G793" s="0" t="inlineStr">
        <is>
          <t>TODDLER</t>
        </is>
      </c>
      <c r="H793" s="0" t="inlineStr">
        <is>
          <t>3T</t>
        </is>
      </c>
      <c r="I793" s="0">
        <v>49.99</v>
      </c>
      <c r="J793" s="0">
        <v>3</v>
      </c>
    </row>
    <row r="794" spans="1:10" customHeight="0">
      <c r="A794" s="0">
        <f>HYPERLINK("https://dl.dropboxusercontent.com/scl/fi/gde0w7ar4qh2ari4zupnn/123679-af.jpg?rlkey=kh0yz3ufpdh96ico8mnro90an&amp;dl=0","Click to download Image")</f>
      </c>
      <c r="B794" s="0">
        <f>HYPERLINK("https://dl.dropboxusercontent.com/scl/fi/5vq9zd4q6avu3uuud4m7k/graphic-update22022-toddler.jpg?rlkey=uqwb8l088kegapui7n4pbzx17&amp;dl=0","Click to download SizeChart")</f>
      </c>
      <c r="C794" s="0" t="inlineStr">
        <is>
          <t>Meadow Toddler Pullover</t>
        </is>
      </c>
      <c r="D794" s="0" t="inlineStr">
        <is>
          <t>'123680</t>
        </is>
      </c>
      <c r="E794" s="0" t="inlineStr">
        <is>
          <t>NDSU MEADOW T FB:123680C-4T</t>
        </is>
      </c>
      <c r="F794" s="0" t="inlineStr">
        <is>
          <t>'813123680109</t>
        </is>
      </c>
      <c r="G794" s="0" t="inlineStr">
        <is>
          <t>TODDLER</t>
        </is>
      </c>
      <c r="H794" s="0" t="inlineStr">
        <is>
          <t>4T</t>
        </is>
      </c>
      <c r="I794" s="0">
        <v>49.99</v>
      </c>
      <c r="J794" s="0">
        <v>1</v>
      </c>
    </row>
    <row r="795" spans="1:10" customHeight="0">
      <c r="A795" s="0">
        <f>HYPERLINK("https://dl.dropboxusercontent.com/scl/fi/gde0w7ar4qh2ari4zupnn/123679-af.jpg?rlkey=kh0yz3ufpdh96ico8mnro90an&amp;dl=0","Click to download Image")</f>
      </c>
      <c r="B795" s="0">
        <f>HYPERLINK("https://dl.dropboxusercontent.com/scl/fi/5vq9zd4q6avu3uuud4m7k/graphic-update22022-toddler.jpg?rlkey=uqwb8l088kegapui7n4pbzx17&amp;dl=0","Click to download SizeChart")</f>
      </c>
      <c r="C795" s="0" t="inlineStr">
        <is>
          <t>Meadow Toddler Pullover</t>
        </is>
      </c>
      <c r="D795" s="0" t="inlineStr">
        <is>
          <t>'123680</t>
        </is>
      </c>
      <c r="E795" s="0" t="inlineStr">
        <is>
          <t>NDSU MEADOW T FB:123680D-5T</t>
        </is>
      </c>
      <c r="F795" s="0" t="inlineStr">
        <is>
          <t>'813123680116</t>
        </is>
      </c>
      <c r="G795" s="0" t="inlineStr">
        <is>
          <t>TODDLER</t>
        </is>
      </c>
      <c r="H795" s="0" t="inlineStr">
        <is>
          <t>5T</t>
        </is>
      </c>
      <c r="I795" s="0">
        <v>49.99</v>
      </c>
      <c r="J795" s="0">
        <v>5</v>
      </c>
    </row>
    <row r="796" spans="1:10" customHeight="0">
      <c r="A796" s="0">
        <f>HYPERLINK("https://dl.dropboxusercontent.com/scl/fi/gde0w7ar4qh2ari4zupnn/123679-af.jpg?rlkey=kh0yz3ufpdh96ico8mnro90an&amp;dl=0","Click to download Image")</f>
      </c>
      <c r="B796" s="0">
        <f>HYPERLINK("https://dl.dropboxusercontent.com/scl/fi/5vq9zd4q6avu3uuud4m7k/graphic-update22022-toddler.jpg?rlkey=uqwb8l088kegapui7n4pbzx17&amp;dl=0","Click to download SizeChart")</f>
      </c>
      <c r="C796" s="0" t="inlineStr">
        <is>
          <t>Meadow Toddler Pullover</t>
        </is>
      </c>
      <c r="D796" s="0" t="inlineStr">
        <is>
          <t>'123680</t>
        </is>
      </c>
      <c r="E796" s="0" t="inlineStr">
        <is>
          <t>NDSU MEADOW T FB 12PK:123680Z-12PK</t>
        </is>
      </c>
      <c r="F796" s="0" t="inlineStr">
        <is>
          <t>'813123680994</t>
        </is>
      </c>
      <c r="G796" s="0" t="inlineStr">
        <is>
          <t>TODDLER</t>
        </is>
      </c>
      <c r="H796" s="0" t="inlineStr">
        <is>
          <t>12 PACK</t>
        </is>
      </c>
      <c r="I796" s="0">
        <v>480</v>
      </c>
      <c r="J796" s="0">
        <v>0</v>
      </c>
    </row>
    <row r="797" spans="1:10" customHeight="0">
      <c r="A797" s="0">
        <f>HYPERLINK("https://dl.dropboxusercontent.com/scl/fi/jj91v38ctw46shhj2oies/123679-af.jpg?rlkey=9p955o7rodrslin5kk9qeiozv&amp;dl=0","Click to download Image")</f>
      </c>
      <c r="B797" s="0">
        <f>HYPERLINK("https://dl.dropboxusercontent.com/scl/fi/280g282h39cto0j5ete0g/graphic-update22022-youth.jpg?rlkey=60l5ozhajgpgzv2udg6jujf8c&amp;dl=0","Click to download SizeChart")</f>
      </c>
      <c r="C797" s="0" t="inlineStr">
        <is>
          <t>Meadow Youth Pullover</t>
        </is>
      </c>
      <c r="D797" s="0" t="inlineStr">
        <is>
          <t>'123679</t>
        </is>
      </c>
      <c r="E797" s="0" t="inlineStr">
        <is>
          <t>NDSU MEADOW Y FB:123679B-YS</t>
        </is>
      </c>
      <c r="F797" s="0" t="inlineStr">
        <is>
          <t>'813123679011</t>
        </is>
      </c>
      <c r="G797" s="0" t="inlineStr">
        <is>
          <t>YOUTH</t>
        </is>
      </c>
      <c r="H797" s="0" t="inlineStr">
        <is>
          <t>YS</t>
        </is>
      </c>
      <c r="I797" s="0">
        <v>49.99</v>
      </c>
      <c r="J797" s="0">
        <v>7</v>
      </c>
    </row>
    <row r="798" spans="1:10" customHeight="0">
      <c r="A798" s="0">
        <f>HYPERLINK("https://dl.dropboxusercontent.com/scl/fi/jj91v38ctw46shhj2oies/123679-af.jpg?rlkey=9p955o7rodrslin5kk9qeiozv&amp;dl=0","Click to download Image")</f>
      </c>
      <c r="B798" s="0">
        <f>HYPERLINK("https://dl.dropboxusercontent.com/scl/fi/280g282h39cto0j5ete0g/graphic-update22022-youth.jpg?rlkey=60l5ozhajgpgzv2udg6jujf8c&amp;dl=0","Click to download SizeChart")</f>
      </c>
      <c r="C798" s="0" t="inlineStr">
        <is>
          <t>Meadow Youth Pullover</t>
        </is>
      </c>
      <c r="D798" s="0" t="inlineStr">
        <is>
          <t>'123679</t>
        </is>
      </c>
      <c r="E798" s="0" t="inlineStr">
        <is>
          <t>NDSU MEADOW Y FB:123679C-YM</t>
        </is>
      </c>
      <c r="F798" s="0" t="inlineStr">
        <is>
          <t>'813123679028</t>
        </is>
      </c>
      <c r="G798" s="0" t="inlineStr">
        <is>
          <t>YOUTH</t>
        </is>
      </c>
      <c r="H798" s="0" t="inlineStr">
        <is>
          <t>YM</t>
        </is>
      </c>
      <c r="I798" s="0">
        <v>49.99</v>
      </c>
      <c r="J798" s="0">
        <v>6</v>
      </c>
    </row>
    <row r="799" spans="1:10" customHeight="0">
      <c r="A799" s="0">
        <f>HYPERLINK("https://dl.dropboxusercontent.com/scl/fi/jj91v38ctw46shhj2oies/123679-af.jpg?rlkey=9p955o7rodrslin5kk9qeiozv&amp;dl=0","Click to download Image")</f>
      </c>
      <c r="B799" s="0">
        <f>HYPERLINK("https://dl.dropboxusercontent.com/scl/fi/280g282h39cto0j5ete0g/graphic-update22022-youth.jpg?rlkey=60l5ozhajgpgzv2udg6jujf8c&amp;dl=0","Click to download SizeChart")</f>
      </c>
      <c r="C799" s="0" t="inlineStr">
        <is>
          <t>Meadow Youth Pullover</t>
        </is>
      </c>
      <c r="D799" s="0" t="inlineStr">
        <is>
          <t>'123679</t>
        </is>
      </c>
      <c r="E799" s="0" t="inlineStr">
        <is>
          <t>NDSU MEADOW Y FB:123679D-YL</t>
        </is>
      </c>
      <c r="F799" s="0" t="inlineStr">
        <is>
          <t>'813123679035</t>
        </is>
      </c>
      <c r="G799" s="0" t="inlineStr">
        <is>
          <t>YOUTH</t>
        </is>
      </c>
      <c r="H799" s="0" t="inlineStr">
        <is>
          <t>YL</t>
        </is>
      </c>
      <c r="I799" s="0">
        <v>49.99</v>
      </c>
      <c r="J799" s="0">
        <v>6</v>
      </c>
    </row>
    <row r="800" spans="1:10" customHeight="0">
      <c r="A800" s="0">
        <f>HYPERLINK("https://dl.dropboxusercontent.com/scl/fi/jj91v38ctw46shhj2oies/123679-af.jpg?rlkey=9p955o7rodrslin5kk9qeiozv&amp;dl=0","Click to download Image")</f>
      </c>
      <c r="B800" s="0">
        <f>HYPERLINK("https://dl.dropboxusercontent.com/scl/fi/280g282h39cto0j5ete0g/graphic-update22022-youth.jpg?rlkey=60l5ozhajgpgzv2udg6jujf8c&amp;dl=0","Click to download SizeChart")</f>
      </c>
      <c r="C800" s="0" t="inlineStr">
        <is>
          <t>Meadow Youth Pullover</t>
        </is>
      </c>
      <c r="D800" s="0" t="inlineStr">
        <is>
          <t>'123679</t>
        </is>
      </c>
      <c r="E800" s="0" t="inlineStr">
        <is>
          <t>NDSU MEADOW Y FB:123679E-YXL</t>
        </is>
      </c>
      <c r="F800" s="0" t="inlineStr">
        <is>
          <t>'813123679042</t>
        </is>
      </c>
      <c r="G800" s="0" t="inlineStr">
        <is>
          <t>YOUTH</t>
        </is>
      </c>
      <c r="H800" s="0" t="inlineStr">
        <is>
          <t>YXL</t>
        </is>
      </c>
      <c r="I800" s="0">
        <v>49.99</v>
      </c>
      <c r="J800" s="0">
        <v>4</v>
      </c>
    </row>
    <row r="801" spans="1:10" customHeight="0">
      <c r="A801" s="0">
        <f>HYPERLINK("https://dl.dropboxusercontent.com/scl/fi/jj91v38ctw46shhj2oies/123679-af.jpg?rlkey=9p955o7rodrslin5kk9qeiozv&amp;dl=0","Click to download Image")</f>
      </c>
      <c r="B801" s="0">
        <f>HYPERLINK("https://dl.dropboxusercontent.com/scl/fi/280g282h39cto0j5ete0g/graphic-update22022-youth.jpg?rlkey=60l5ozhajgpgzv2udg6jujf8c&amp;dl=0","Click to download SizeChart")</f>
      </c>
      <c r="C801" s="0" t="inlineStr">
        <is>
          <t>Meadow Youth Pullover</t>
        </is>
      </c>
      <c r="D801" s="0" t="inlineStr">
        <is>
          <t>'123679</t>
        </is>
      </c>
      <c r="E801" s="0" t="inlineStr">
        <is>
          <t>NDSU MEADOW Y FB 12PK:123679Z-12PK</t>
        </is>
      </c>
      <c r="F801" s="0" t="inlineStr">
        <is>
          <t>'813123679998</t>
        </is>
      </c>
      <c r="G801" s="0" t="inlineStr">
        <is>
          <t>YOUTH</t>
        </is>
      </c>
      <c r="H801" s="0" t="inlineStr">
        <is>
          <t>12 PACK</t>
        </is>
      </c>
      <c r="I801" s="0">
        <v>480</v>
      </c>
      <c r="J801" s="0">
        <v>1</v>
      </c>
    </row>
    <row r="802" spans="1:10" customHeight="0">
      <c r="A802" s="0">
        <f>HYPERLINK("https://dl.dropboxusercontent.com/scl/fi/xn47d7jrgpdcdhm1a8e4p/123702-f.jpg?rlkey=ntw0qkbw7nshsbvp95cagoksu&amp;dl=0","Click to download Image")</f>
      </c>
      <c r="C802" s="0" t="inlineStr">
        <is>
          <t>Luma Toddler Hoodie</t>
        </is>
      </c>
      <c r="D802" s="0" t="inlineStr">
        <is>
          <t>'123705</t>
        </is>
      </c>
      <c r="E802" s="0" t="inlineStr">
        <is>
          <t>NDSU LUMA T GY:123705A-2T</t>
        </is>
      </c>
      <c r="F802" s="0" t="inlineStr">
        <is>
          <t>'813123705086</t>
        </is>
      </c>
      <c r="G802" s="0" t="inlineStr">
        <is>
          <t>TODDLER</t>
        </is>
      </c>
      <c r="H802" s="0" t="inlineStr">
        <is>
          <t>2T</t>
        </is>
      </c>
      <c r="I802" s="0">
        <v>49.99</v>
      </c>
      <c r="J802" s="0">
        <v>2</v>
      </c>
    </row>
    <row r="803" spans="1:10" customHeight="0">
      <c r="A803" s="0">
        <f>HYPERLINK("https://dl.dropboxusercontent.com/scl/fi/xn47d7jrgpdcdhm1a8e4p/123702-f.jpg?rlkey=ntw0qkbw7nshsbvp95cagoksu&amp;dl=0","Click to download Image")</f>
      </c>
      <c r="C803" s="0" t="inlineStr">
        <is>
          <t>Luma Toddler Hoodie</t>
        </is>
      </c>
      <c r="D803" s="0" t="inlineStr">
        <is>
          <t>'123705</t>
        </is>
      </c>
      <c r="E803" s="0" t="inlineStr">
        <is>
          <t>NDSU LUMA T GY:123705B-3T</t>
        </is>
      </c>
      <c r="F803" s="0" t="inlineStr">
        <is>
          <t>'813123705093</t>
        </is>
      </c>
      <c r="G803" s="0" t="inlineStr">
        <is>
          <t>TODDLER</t>
        </is>
      </c>
      <c r="H803" s="0" t="inlineStr">
        <is>
          <t>3T</t>
        </is>
      </c>
      <c r="I803" s="0">
        <v>49.99</v>
      </c>
      <c r="J803" s="0">
        <v>2</v>
      </c>
    </row>
    <row r="804" spans="1:10" customHeight="0">
      <c r="A804" s="0">
        <f>HYPERLINK("https://dl.dropboxusercontent.com/scl/fi/xn47d7jrgpdcdhm1a8e4p/123702-f.jpg?rlkey=ntw0qkbw7nshsbvp95cagoksu&amp;dl=0","Click to download Image")</f>
      </c>
      <c r="C804" s="0" t="inlineStr">
        <is>
          <t>Luma Toddler Hoodie</t>
        </is>
      </c>
      <c r="D804" s="0" t="inlineStr">
        <is>
          <t>'123705</t>
        </is>
      </c>
      <c r="E804" s="0" t="inlineStr">
        <is>
          <t>NDSU LUMA T GY:123705C-4T</t>
        </is>
      </c>
      <c r="F804" s="0" t="inlineStr">
        <is>
          <t>'813123705109</t>
        </is>
      </c>
      <c r="G804" s="0" t="inlineStr">
        <is>
          <t>TODDLER</t>
        </is>
      </c>
      <c r="H804" s="0" t="inlineStr">
        <is>
          <t>4T</t>
        </is>
      </c>
      <c r="I804" s="0">
        <v>49.99</v>
      </c>
      <c r="J804" s="0">
        <v>2</v>
      </c>
    </row>
    <row r="805" spans="1:10" customHeight="0">
      <c r="A805" s="0">
        <f>HYPERLINK("https://dl.dropboxusercontent.com/scl/fi/xn47d7jrgpdcdhm1a8e4p/123702-f.jpg?rlkey=ntw0qkbw7nshsbvp95cagoksu&amp;dl=0","Click to download Image")</f>
      </c>
      <c r="C805" s="0" t="inlineStr">
        <is>
          <t>Luma Toddler Hoodie</t>
        </is>
      </c>
      <c r="D805" s="0" t="inlineStr">
        <is>
          <t>'123705</t>
        </is>
      </c>
      <c r="E805" s="0" t="inlineStr">
        <is>
          <t>NDSU LUMA T GY:123705D-5T</t>
        </is>
      </c>
      <c r="F805" s="0" t="inlineStr">
        <is>
          <t>'813123705116</t>
        </is>
      </c>
      <c r="G805" s="0" t="inlineStr">
        <is>
          <t>TODDLER</t>
        </is>
      </c>
      <c r="H805" s="0" t="inlineStr">
        <is>
          <t>5T</t>
        </is>
      </c>
      <c r="I805" s="0">
        <v>49.99</v>
      </c>
      <c r="J805" s="0">
        <v>5</v>
      </c>
    </row>
    <row r="806" spans="1:10" customHeight="0">
      <c r="A806" s="0">
        <f>HYPERLINK("https://dl.dropboxusercontent.com/scl/fi/xn47d7jrgpdcdhm1a8e4p/123702-f.jpg?rlkey=ntw0qkbw7nshsbvp95cagoksu&amp;dl=0","Click to download Image")</f>
      </c>
      <c r="C806" s="0" t="inlineStr">
        <is>
          <t>Luma Toddler Hoodie</t>
        </is>
      </c>
      <c r="D806" s="0" t="inlineStr">
        <is>
          <t>'123705</t>
        </is>
      </c>
      <c r="E806" s="0" t="inlineStr">
        <is>
          <t>NDSU LUMA T GY 12PK:123705Z-12PK</t>
        </is>
      </c>
      <c r="F806" s="0" t="inlineStr">
        <is>
          <t>'813123705994</t>
        </is>
      </c>
      <c r="G806" s="0" t="inlineStr">
        <is>
          <t>TODDLER</t>
        </is>
      </c>
      <c r="H806" s="0" t="inlineStr">
        <is>
          <t>12 PACK</t>
        </is>
      </c>
      <c r="I806" s="0">
        <v>486</v>
      </c>
      <c r="J806" s="0">
        <v>0</v>
      </c>
    </row>
    <row r="807" spans="1:10" customHeight="0">
      <c r="A807" s="0">
        <f>HYPERLINK("https://dl.dropboxusercontent.com/scl/fi/uav2aksshjrut097uhdzw/123702-f.jpg?rlkey=yruuu4uo414bdi8xzk5pzgcsu&amp;dl=0","Click to download Image")</f>
      </c>
      <c r="C807" s="0" t="inlineStr">
        <is>
          <t>Luma Youth Hoodie</t>
        </is>
      </c>
      <c r="D807" s="0" t="inlineStr">
        <is>
          <t>'123702</t>
        </is>
      </c>
      <c r="E807" s="0" t="inlineStr">
        <is>
          <t>NDSU LUMA Y GY:123702B-YS</t>
        </is>
      </c>
      <c r="F807" s="0" t="inlineStr">
        <is>
          <t>'813123702016</t>
        </is>
      </c>
      <c r="G807" s="0" t="inlineStr">
        <is>
          <t>YOUTH</t>
        </is>
      </c>
      <c r="H807" s="0" t="inlineStr">
        <is>
          <t>YS</t>
        </is>
      </c>
      <c r="I807" s="0">
        <v>49.99</v>
      </c>
      <c r="J807" s="0">
        <v>4</v>
      </c>
    </row>
    <row r="808" spans="1:10" customHeight="0">
      <c r="A808" s="0">
        <f>HYPERLINK("https://dl.dropboxusercontent.com/scl/fi/uav2aksshjrut097uhdzw/123702-f.jpg?rlkey=yruuu4uo414bdi8xzk5pzgcsu&amp;dl=0","Click to download Image")</f>
      </c>
      <c r="C808" s="0" t="inlineStr">
        <is>
          <t>Luma Youth Hoodie</t>
        </is>
      </c>
      <c r="D808" s="0" t="inlineStr">
        <is>
          <t>'123702</t>
        </is>
      </c>
      <c r="E808" s="0" t="inlineStr">
        <is>
          <t>NDSU LUMA Y GY:123702C-YM</t>
        </is>
      </c>
      <c r="F808" s="0" t="inlineStr">
        <is>
          <t>'813123702023</t>
        </is>
      </c>
      <c r="G808" s="0" t="inlineStr">
        <is>
          <t>YOUTH</t>
        </is>
      </c>
      <c r="H808" s="0" t="inlineStr">
        <is>
          <t>YM</t>
        </is>
      </c>
      <c r="I808" s="0">
        <v>49.99</v>
      </c>
      <c r="J808" s="0">
        <v>2</v>
      </c>
    </row>
    <row r="809" spans="1:10" customHeight="0">
      <c r="A809" s="0">
        <f>HYPERLINK("https://dl.dropboxusercontent.com/scl/fi/uav2aksshjrut097uhdzw/123702-f.jpg?rlkey=yruuu4uo414bdi8xzk5pzgcsu&amp;dl=0","Click to download Image")</f>
      </c>
      <c r="C809" s="0" t="inlineStr">
        <is>
          <t>Luma Youth Hoodie</t>
        </is>
      </c>
      <c r="D809" s="0" t="inlineStr">
        <is>
          <t>'123702</t>
        </is>
      </c>
      <c r="E809" s="0" t="inlineStr">
        <is>
          <t>NDSU LUMA Y GY:123702D-YL</t>
        </is>
      </c>
      <c r="F809" s="0" t="inlineStr">
        <is>
          <t>'813123702030</t>
        </is>
      </c>
      <c r="G809" s="0" t="inlineStr">
        <is>
          <t>YOUTH</t>
        </is>
      </c>
      <c r="H809" s="0" t="inlineStr">
        <is>
          <t>YL</t>
        </is>
      </c>
      <c r="I809" s="0">
        <v>49.99</v>
      </c>
      <c r="J809" s="0">
        <v>0</v>
      </c>
    </row>
    <row r="810" spans="1:10" customHeight="0">
      <c r="A810" s="0">
        <f>HYPERLINK("https://dl.dropboxusercontent.com/scl/fi/uav2aksshjrut097uhdzw/123702-f.jpg?rlkey=yruuu4uo414bdi8xzk5pzgcsu&amp;dl=0","Click to download Image")</f>
      </c>
      <c r="C810" s="0" t="inlineStr">
        <is>
          <t>Luma Youth Hoodie</t>
        </is>
      </c>
      <c r="D810" s="0" t="inlineStr">
        <is>
          <t>'123702</t>
        </is>
      </c>
      <c r="E810" s="0" t="inlineStr">
        <is>
          <t>NDSU LUMA Y GY:123702E-YXL</t>
        </is>
      </c>
      <c r="F810" s="0" t="inlineStr">
        <is>
          <t>'813123702047</t>
        </is>
      </c>
      <c r="G810" s="0" t="inlineStr">
        <is>
          <t>YOUTH</t>
        </is>
      </c>
      <c r="H810" s="0" t="inlineStr">
        <is>
          <t>YXL</t>
        </is>
      </c>
      <c r="I810" s="0">
        <v>49.99</v>
      </c>
      <c r="J810" s="0">
        <v>3</v>
      </c>
    </row>
    <row r="811" spans="1:10" customHeight="0">
      <c r="A811" s="0">
        <f>HYPERLINK("https://dl.dropboxusercontent.com/scl/fi/uav2aksshjrut097uhdzw/123702-f.jpg?rlkey=yruuu4uo414bdi8xzk5pzgcsu&amp;dl=0","Click to download Image")</f>
      </c>
      <c r="C811" s="0" t="inlineStr">
        <is>
          <t>Luma Youth Hoodie</t>
        </is>
      </c>
      <c r="D811" s="0" t="inlineStr">
        <is>
          <t>'123702</t>
        </is>
      </c>
      <c r="E811" s="0" t="inlineStr">
        <is>
          <t>NDSU LUMA Y GY 12PK:123702Z-12PK</t>
        </is>
      </c>
      <c r="F811" s="0" t="inlineStr">
        <is>
          <t>'813123702993</t>
        </is>
      </c>
      <c r="G811" s="0" t="inlineStr">
        <is>
          <t>YOUTH</t>
        </is>
      </c>
      <c r="H811" s="0" t="inlineStr">
        <is>
          <t>12 PACK</t>
        </is>
      </c>
      <c r="I811" s="0">
        <v>486</v>
      </c>
      <c r="J811" s="0">
        <v>0</v>
      </c>
    </row>
    <row r="812" spans="1:10" customHeight="0">
      <c r="A812" s="0">
        <f>HYPERLINK("https://dl.dropboxusercontent.com/scl/fi/q0iq98i7hmvr4g4cdjxjx/123535-af.jpg?rlkey=9ns71pxd9j04v11yfq5c4xs9j&amp;dl=0","Click to download Image")</f>
      </c>
      <c r="B812" s="0">
        <f>HYPERLINK("https://dl.dropboxusercontent.com/scl/fi/f7v0fkuouipuobnch6j2l/mens-pullover-size-chartssilas.jpg?rlkey=08tg7uymfgtsw5nre839tyoov&amp;dl=0","Click to download SizeChart")</f>
      </c>
      <c r="C812" s="0" t="inlineStr">
        <is>
          <t>Silas Men's Lightweight 1/4 Pullover</t>
        </is>
      </c>
      <c r="D812" s="0" t="inlineStr">
        <is>
          <t>'123535</t>
        </is>
      </c>
      <c r="E812" s="0" t="inlineStr">
        <is>
          <t>NDSU SILAS M BK:123535A-S</t>
        </is>
      </c>
      <c r="F812" s="0" t="inlineStr">
        <is>
          <t>'813123535041</t>
        </is>
      </c>
      <c r="G812" s="0" t="inlineStr">
        <is>
          <t>MENS</t>
        </is>
      </c>
      <c r="H812" s="0" t="inlineStr">
        <is>
          <t>S</t>
        </is>
      </c>
      <c r="I812" s="0">
        <v>39.99</v>
      </c>
      <c r="J812" s="0">
        <v>2</v>
      </c>
    </row>
    <row r="813" spans="1:10" customHeight="0">
      <c r="A813" s="0">
        <f>HYPERLINK("https://dl.dropboxusercontent.com/scl/fi/q0iq98i7hmvr4g4cdjxjx/123535-af.jpg?rlkey=9ns71pxd9j04v11yfq5c4xs9j&amp;dl=0","Click to download Image")</f>
      </c>
      <c r="B813" s="0">
        <f>HYPERLINK("https://dl.dropboxusercontent.com/scl/fi/f7v0fkuouipuobnch6j2l/mens-pullover-size-chartssilas.jpg?rlkey=08tg7uymfgtsw5nre839tyoov&amp;dl=0","Click to download SizeChart")</f>
      </c>
      <c r="C813" s="0" t="inlineStr">
        <is>
          <t>Silas Men's Lightweight 1/4 Pullover</t>
        </is>
      </c>
      <c r="D813" s="0" t="inlineStr">
        <is>
          <t>'123535</t>
        </is>
      </c>
      <c r="E813" s="0" t="inlineStr">
        <is>
          <t>NDSU SILAS M BK:123535B-M</t>
        </is>
      </c>
      <c r="F813" s="0" t="inlineStr">
        <is>
          <t>'813123535058</t>
        </is>
      </c>
      <c r="G813" s="0" t="inlineStr">
        <is>
          <t>MENS</t>
        </is>
      </c>
      <c r="H813" s="0" t="inlineStr">
        <is>
          <t>M</t>
        </is>
      </c>
      <c r="I813" s="0">
        <v>39.99</v>
      </c>
      <c r="J813" s="0">
        <v>4</v>
      </c>
    </row>
    <row r="814" spans="1:10" customHeight="0">
      <c r="A814" s="0">
        <f>HYPERLINK("https://dl.dropboxusercontent.com/scl/fi/q0iq98i7hmvr4g4cdjxjx/123535-af.jpg?rlkey=9ns71pxd9j04v11yfq5c4xs9j&amp;dl=0","Click to download Image")</f>
      </c>
      <c r="B814" s="0">
        <f>HYPERLINK("https://dl.dropboxusercontent.com/scl/fi/f7v0fkuouipuobnch6j2l/mens-pullover-size-chartssilas.jpg?rlkey=08tg7uymfgtsw5nre839tyoov&amp;dl=0","Click to download SizeChart")</f>
      </c>
      <c r="C814" s="0" t="inlineStr">
        <is>
          <t>Silas Men's Lightweight 1/4 Pullover</t>
        </is>
      </c>
      <c r="D814" s="0" t="inlineStr">
        <is>
          <t>'123535</t>
        </is>
      </c>
      <c r="E814" s="0" t="inlineStr">
        <is>
          <t>NDSU SILAS M BK:123535C-L</t>
        </is>
      </c>
      <c r="F814" s="0" t="inlineStr">
        <is>
          <t>'813123535065</t>
        </is>
      </c>
      <c r="G814" s="0" t="inlineStr">
        <is>
          <t>MENS</t>
        </is>
      </c>
      <c r="H814" s="0" t="inlineStr">
        <is>
          <t>L</t>
        </is>
      </c>
      <c r="I814" s="0">
        <v>39.99</v>
      </c>
      <c r="J814" s="0">
        <v>4</v>
      </c>
    </row>
    <row r="815" spans="1:10" customHeight="0">
      <c r="A815" s="0">
        <f>HYPERLINK("https://dl.dropboxusercontent.com/scl/fi/q0iq98i7hmvr4g4cdjxjx/123535-af.jpg?rlkey=9ns71pxd9j04v11yfq5c4xs9j&amp;dl=0","Click to download Image")</f>
      </c>
      <c r="B815" s="0">
        <f>HYPERLINK("https://dl.dropboxusercontent.com/scl/fi/f7v0fkuouipuobnch6j2l/mens-pullover-size-chartssilas.jpg?rlkey=08tg7uymfgtsw5nre839tyoov&amp;dl=0","Click to download SizeChart")</f>
      </c>
      <c r="C815" s="0" t="inlineStr">
        <is>
          <t>Silas Men's Lightweight 1/4 Pullover</t>
        </is>
      </c>
      <c r="D815" s="0" t="inlineStr">
        <is>
          <t>'123535</t>
        </is>
      </c>
      <c r="E815" s="0" t="inlineStr">
        <is>
          <t>NDSU SILAS M BK:123535D-XL</t>
        </is>
      </c>
      <c r="F815" s="0" t="inlineStr">
        <is>
          <t>'813123535072</t>
        </is>
      </c>
      <c r="G815" s="0" t="inlineStr">
        <is>
          <t>MENS</t>
        </is>
      </c>
      <c r="H815" s="0" t="inlineStr">
        <is>
          <t>XL</t>
        </is>
      </c>
      <c r="I815" s="0">
        <v>39.99</v>
      </c>
      <c r="J815" s="0">
        <v>0</v>
      </c>
    </row>
    <row r="816" spans="1:10" customHeight="0">
      <c r="A816" s="0">
        <f>HYPERLINK("https://dl.dropboxusercontent.com/scl/fi/q0iq98i7hmvr4g4cdjxjx/123535-af.jpg?rlkey=9ns71pxd9j04v11yfq5c4xs9j&amp;dl=0","Click to download Image")</f>
      </c>
      <c r="B816" s="0">
        <f>HYPERLINK("https://dl.dropboxusercontent.com/scl/fi/f7v0fkuouipuobnch6j2l/mens-pullover-size-chartssilas.jpg?rlkey=08tg7uymfgtsw5nre839tyoov&amp;dl=0","Click to download SizeChart")</f>
      </c>
      <c r="C816" s="0" t="inlineStr">
        <is>
          <t>Silas Men's Lightweight 1/4 Pullover</t>
        </is>
      </c>
      <c r="D816" s="0" t="inlineStr">
        <is>
          <t>'123535</t>
        </is>
      </c>
      <c r="E816" s="0" t="inlineStr">
        <is>
          <t>NDSU SILAS M BK:123535E-2XL</t>
        </is>
      </c>
      <c r="F816" s="0" t="inlineStr">
        <is>
          <t>'813123535089</t>
        </is>
      </c>
      <c r="G816" s="0" t="inlineStr">
        <is>
          <t>MENS</t>
        </is>
      </c>
      <c r="H816" s="0" t="inlineStr">
        <is>
          <t>2XL</t>
        </is>
      </c>
      <c r="I816" s="0">
        <v>41.99</v>
      </c>
      <c r="J816" s="0">
        <v>0</v>
      </c>
    </row>
    <row r="817" spans="1:10" customHeight="0">
      <c r="A817" s="0">
        <f>HYPERLINK("https://dl.dropboxusercontent.com/scl/fi/q0iq98i7hmvr4g4cdjxjx/123535-af.jpg?rlkey=9ns71pxd9j04v11yfq5c4xs9j&amp;dl=0","Click to download Image")</f>
      </c>
      <c r="B817" s="0">
        <f>HYPERLINK("https://dl.dropboxusercontent.com/scl/fi/f7v0fkuouipuobnch6j2l/mens-pullover-size-chartssilas.jpg?rlkey=08tg7uymfgtsw5nre839tyoov&amp;dl=0","Click to download SizeChart")</f>
      </c>
      <c r="C817" s="0" t="inlineStr">
        <is>
          <t>Silas Men's Lightweight 1/4 Pullover</t>
        </is>
      </c>
      <c r="D817" s="0" t="inlineStr">
        <is>
          <t>'123535</t>
        </is>
      </c>
      <c r="E817" s="0" t="inlineStr">
        <is>
          <t>NDSU SILAS M BK:123535F-3XL</t>
        </is>
      </c>
      <c r="F817" s="0" t="inlineStr">
        <is>
          <t>'813123535096</t>
        </is>
      </c>
      <c r="G817" s="0" t="inlineStr">
        <is>
          <t>MENS</t>
        </is>
      </c>
      <c r="H817" s="0" t="inlineStr">
        <is>
          <t>3XL</t>
        </is>
      </c>
      <c r="I817" s="0">
        <v>41.99</v>
      </c>
      <c r="J817" s="0">
        <v>0</v>
      </c>
    </row>
    <row r="818" spans="1:10" customHeight="0">
      <c r="A818" s="0">
        <f>HYPERLINK("https://dl.dropboxusercontent.com/scl/fi/q0iq98i7hmvr4g4cdjxjx/123535-af.jpg?rlkey=9ns71pxd9j04v11yfq5c4xs9j&amp;dl=0","Click to download Image")</f>
      </c>
      <c r="B818" s="0">
        <f>HYPERLINK("https://dl.dropboxusercontent.com/scl/fi/f7v0fkuouipuobnch6j2l/mens-pullover-size-chartssilas.jpg?rlkey=08tg7uymfgtsw5nre839tyoov&amp;dl=0","Click to download SizeChart")</f>
      </c>
      <c r="C818" s="0" t="inlineStr">
        <is>
          <t>Silas Men's Lightweight 1/4 Pullover</t>
        </is>
      </c>
      <c r="D818" s="0" t="inlineStr">
        <is>
          <t>'123535</t>
        </is>
      </c>
      <c r="E818" s="0" t="inlineStr">
        <is>
          <t>NDSU SILAS M BK 12PK:123535Z-12PK</t>
        </is>
      </c>
      <c r="F818" s="0" t="inlineStr">
        <is>
          <t>'813123535997</t>
        </is>
      </c>
      <c r="G818" s="0" t="inlineStr">
        <is>
          <t>MENS</t>
        </is>
      </c>
      <c r="H818" s="0" t="inlineStr">
        <is>
          <t>12 PACK</t>
        </is>
      </c>
      <c r="I818" s="0">
        <v>390</v>
      </c>
      <c r="J818" s="0">
        <v>0</v>
      </c>
    </row>
    <row r="819" spans="1:10" customHeight="0">
      <c r="A819" s="0">
        <f>HYPERLINK("https://dl.dropboxusercontent.com/scl/fi/eiif4su2xo8yze97fznir/122399-af.jpg?rlkey=xc6z6g9njwfz7u0o9w9uml4ac&amp;dl=0","Click to download Image")</f>
      </c>
      <c r="B819" s="0">
        <f>HYPERLINK("https://dl.dropboxusercontent.com/scl/fi/booq1qhewn7il1ao5oiix/womens-jackets-size-chartsathena.jpg?rlkey=kmfhlcntmma5xougas2df64q2&amp;dl=0","Click to download SizeChart")</f>
      </c>
      <c r="C819" s="0" t="inlineStr">
        <is>
          <t>Athena Women's Quilted Jacket</t>
        </is>
      </c>
      <c r="D819" s="0" t="inlineStr">
        <is>
          <t>'122399</t>
        </is>
      </c>
      <c r="E819" s="0" t="inlineStr">
        <is>
          <t>NDSU W ATHENA GY:122399A - S</t>
        </is>
      </c>
      <c r="F819" s="0" t="inlineStr">
        <is>
          <t>'813122399040</t>
        </is>
      </c>
      <c r="G819" s="0" t="inlineStr">
        <is>
          <t>WOMENS</t>
        </is>
      </c>
      <c r="H819" s="0" t="inlineStr">
        <is>
          <t>S</t>
        </is>
      </c>
      <c r="I819" s="0">
        <v>69.99</v>
      </c>
      <c r="J819" s="0">
        <v>2</v>
      </c>
    </row>
    <row r="820" spans="1:10" customHeight="0">
      <c r="A820" s="0">
        <f>HYPERLINK("https://dl.dropboxusercontent.com/scl/fi/eiif4su2xo8yze97fznir/122399-af.jpg?rlkey=xc6z6g9njwfz7u0o9w9uml4ac&amp;dl=0","Click to download Image")</f>
      </c>
      <c r="B820" s="0">
        <f>HYPERLINK("https://dl.dropboxusercontent.com/scl/fi/booq1qhewn7il1ao5oiix/womens-jackets-size-chartsathena.jpg?rlkey=kmfhlcntmma5xougas2df64q2&amp;dl=0","Click to download SizeChart")</f>
      </c>
      <c r="C820" s="0" t="inlineStr">
        <is>
          <t>Athena Women's Quilted Jacket</t>
        </is>
      </c>
      <c r="D820" s="0" t="inlineStr">
        <is>
          <t>'122399</t>
        </is>
      </c>
      <c r="E820" s="0" t="inlineStr">
        <is>
          <t>NDSU W ATHENA GY:122399B - M</t>
        </is>
      </c>
      <c r="F820" s="0" t="inlineStr">
        <is>
          <t>'813122399057</t>
        </is>
      </c>
      <c r="G820" s="0" t="inlineStr">
        <is>
          <t>WOMENS</t>
        </is>
      </c>
      <c r="H820" s="0" t="inlineStr">
        <is>
          <t>M</t>
        </is>
      </c>
      <c r="I820" s="0">
        <v>69.99</v>
      </c>
      <c r="J820" s="0">
        <v>6</v>
      </c>
    </row>
    <row r="821" spans="1:10" customHeight="0">
      <c r="A821" s="0">
        <f>HYPERLINK("https://dl.dropboxusercontent.com/scl/fi/eiif4su2xo8yze97fznir/122399-af.jpg?rlkey=xc6z6g9njwfz7u0o9w9uml4ac&amp;dl=0","Click to download Image")</f>
      </c>
      <c r="B821" s="0">
        <f>HYPERLINK("https://dl.dropboxusercontent.com/scl/fi/booq1qhewn7il1ao5oiix/womens-jackets-size-chartsathena.jpg?rlkey=kmfhlcntmma5xougas2df64q2&amp;dl=0","Click to download SizeChart")</f>
      </c>
      <c r="C821" s="0" t="inlineStr">
        <is>
          <t>Athena Women's Quilted Jacket</t>
        </is>
      </c>
      <c r="D821" s="0" t="inlineStr">
        <is>
          <t>'122399</t>
        </is>
      </c>
      <c r="E821" s="0" t="inlineStr">
        <is>
          <t>NDSU W ATHENA GY:122399C - L</t>
        </is>
      </c>
      <c r="F821" s="0" t="inlineStr">
        <is>
          <t>'813122399064</t>
        </is>
      </c>
      <c r="G821" s="0" t="inlineStr">
        <is>
          <t>WOMENS</t>
        </is>
      </c>
      <c r="H821" s="0" t="inlineStr">
        <is>
          <t>L</t>
        </is>
      </c>
      <c r="I821" s="0">
        <v>69.99</v>
      </c>
      <c r="J821" s="0">
        <v>4</v>
      </c>
    </row>
    <row r="822" spans="1:10" customHeight="0">
      <c r="A822" s="0">
        <f>HYPERLINK("https://dl.dropboxusercontent.com/scl/fi/ry3k8hgiudpx1oagsigot/123834-af.jpg?rlkey=03g8f0bq0awnd5ubmyhyr43e4&amp;dl=0","Click to download Image")</f>
      </c>
      <c r="C822" s="0" t="inlineStr">
        <is>
          <t>Solomon Toddler Cap</t>
        </is>
      </c>
      <c r="D822" s="0" t="inlineStr">
        <is>
          <t>'123833</t>
        </is>
      </c>
      <c r="E822" s="0" t="inlineStr">
        <is>
          <t>NDSU SOLOMO T GY:123833</t>
        </is>
      </c>
      <c r="F822" s="0" t="inlineStr">
        <is>
          <t>'713123833041</t>
        </is>
      </c>
      <c r="G822" s="0" t="inlineStr">
        <is>
          <t>TODDLER</t>
        </is>
      </c>
      <c r="H822" s="0" t="inlineStr">
        <is>
          <t>STANDARD:53CM</t>
        </is>
      </c>
      <c r="I822" s="0">
        <v>24.99</v>
      </c>
      <c r="J822" s="0">
        <v>48</v>
      </c>
    </row>
    <row r="823" spans="1:10" customHeight="0">
      <c r="A823" s="0">
        <f>HYPERLINK("https://dl.dropboxusercontent.com/scl/fi/ryavi7luaf650yvskrf2e/warren-128715-f.jpg?rlkey=l0ykhi7ujywoe4jk717u98ffy&amp;dl=0","Click to download Image")</f>
      </c>
      <c r="C823" s="0" t="inlineStr">
        <is>
          <t>Warren Crosshatch Backpack</t>
        </is>
      </c>
      <c r="D823" s="0" t="inlineStr">
        <is>
          <t>'128715</t>
        </is>
      </c>
      <c r="E823" s="0" t="inlineStr">
        <is>
          <t>NDSU WARREN GY:128715</t>
        </is>
      </c>
      <c r="F823" s="0" t="inlineStr">
        <is>
          <t>'913128715018</t>
        </is>
      </c>
      <c r="I823" s="0">
        <v>49.99</v>
      </c>
      <c r="J823" s="0">
        <v>12</v>
      </c>
    </row>
    <row r="824" spans="1:10" customHeight="0">
      <c r="A824" s="0">
        <f>HYPERLINK("https://dl.dropboxusercontent.com/scl/fi/sqjldruaejw70na0ca5dh/125257-af-1.jpg?rlkey=71mgwv3pzyg2yfbhi8vpti885&amp;dl=0","Click to download Image")</f>
      </c>
      <c r="C824" s="0" t="inlineStr">
        <is>
          <t>Vera Convertible Crossbody</t>
        </is>
      </c>
      <c r="D824" s="0" t="inlineStr">
        <is>
          <t>'125257</t>
        </is>
      </c>
      <c r="E824" s="0" t="inlineStr">
        <is>
          <t>NDSU VERA GY:125257</t>
        </is>
      </c>
      <c r="F824" s="0" t="inlineStr">
        <is>
          <t>'913125257016</t>
        </is>
      </c>
      <c r="I824" s="0">
        <v>49.99</v>
      </c>
      <c r="J824" s="0">
        <v>13</v>
      </c>
    </row>
    <row r="825" spans="1:10" customHeight="0">
      <c r="A825" s="0">
        <f>HYPERLINK("https://dl.dropboxusercontent.com/scl/fi/n4bke3d6q9e1d40r77vdz/123662-af.jpg?rlkey=0sa8vnrpzr3q23ck4nqstbhue&amp;dl=0","Click to download Image")</f>
      </c>
      <c r="C825" s="0" t="inlineStr">
        <is>
          <t>Spruce Men's Cap</t>
        </is>
      </c>
      <c r="D825" s="0" t="inlineStr">
        <is>
          <t>'123662</t>
        </is>
      </c>
      <c r="E825" s="0" t="inlineStr">
        <is>
          <t>NDSU SPRUCE A BK:123662</t>
        </is>
      </c>
      <c r="F825" s="0" t="inlineStr">
        <is>
          <t>'713123662009</t>
        </is>
      </c>
      <c r="G825" s="0" t="inlineStr">
        <is>
          <t>MENS</t>
        </is>
      </c>
      <c r="H825" s="0" t="inlineStr">
        <is>
          <t>STANDARD MENS</t>
        </is>
      </c>
      <c r="I825" s="0">
        <v>19.99</v>
      </c>
      <c r="J825" s="0">
        <v>92</v>
      </c>
    </row>
    <row r="826" spans="1:10" customHeight="0">
      <c r="A826" s="0">
        <f>HYPERLINK("https://dl.dropboxusercontent.com/scl/fi/mnhdjd5cwj4trrfkvyrgt/125116-af.jpg?rlkey=c23gyc4iielspc8k8r52jzfnv&amp;dl=0","Click to download Image")</f>
      </c>
      <c r="B826" s="0">
        <f>HYPERLINK("https://dl.dropboxusercontent.com/scl/fi/25tv3x0dtxcgiszkz8xvk/womens-size-chartsstrider.jpg?rlkey=0aa56wuji1a3ze933ijfj6gl2&amp;dl=0","Click to download SizeChart")</f>
      </c>
      <c r="C826" s="0" t="inlineStr">
        <is>
          <t>Strider Women's Cardigan</t>
        </is>
      </c>
      <c r="D826" s="0" t="inlineStr">
        <is>
          <t>'125116</t>
        </is>
      </c>
      <c r="E826" s="0" t="inlineStr">
        <is>
          <t>NDSU STRIDE W GY:125116A-S</t>
        </is>
      </c>
      <c r="F826" s="0" t="inlineStr">
        <is>
          <t>'813125116040</t>
        </is>
      </c>
      <c r="G826" s="0" t="inlineStr">
        <is>
          <t>WOMENS</t>
        </is>
      </c>
      <c r="H826" s="0" t="inlineStr">
        <is>
          <t>S</t>
        </is>
      </c>
      <c r="I826" s="0">
        <v>49.99</v>
      </c>
      <c r="J826" s="0">
        <v>2</v>
      </c>
    </row>
    <row r="827" spans="1:10" customHeight="0">
      <c r="A827" s="0">
        <f>HYPERLINK("https://dl.dropboxusercontent.com/scl/fi/mnhdjd5cwj4trrfkvyrgt/125116-af.jpg?rlkey=c23gyc4iielspc8k8r52jzfnv&amp;dl=0","Click to download Image")</f>
      </c>
      <c r="B827" s="0">
        <f>HYPERLINK("https://dl.dropboxusercontent.com/scl/fi/25tv3x0dtxcgiszkz8xvk/womens-size-chartsstrider.jpg?rlkey=0aa56wuji1a3ze933ijfj6gl2&amp;dl=0","Click to download SizeChart")</f>
      </c>
      <c r="C827" s="0" t="inlineStr">
        <is>
          <t>Strider Women's Cardigan</t>
        </is>
      </c>
      <c r="D827" s="0" t="inlineStr">
        <is>
          <t>'125116</t>
        </is>
      </c>
      <c r="E827" s="0" t="inlineStr">
        <is>
          <t>NDSU STRIDE W GY:125116B-M</t>
        </is>
      </c>
      <c r="F827" s="0" t="inlineStr">
        <is>
          <t>'813125116057</t>
        </is>
      </c>
      <c r="G827" s="0" t="inlineStr">
        <is>
          <t>WOMENS</t>
        </is>
      </c>
      <c r="H827" s="0" t="inlineStr">
        <is>
          <t>M</t>
        </is>
      </c>
      <c r="I827" s="0">
        <v>49.99</v>
      </c>
      <c r="J827" s="0">
        <v>4</v>
      </c>
    </row>
    <row r="828" spans="1:10" customHeight="0">
      <c r="A828" s="0">
        <f>HYPERLINK("https://dl.dropboxusercontent.com/scl/fi/mnhdjd5cwj4trrfkvyrgt/125116-af.jpg?rlkey=c23gyc4iielspc8k8r52jzfnv&amp;dl=0","Click to download Image")</f>
      </c>
      <c r="B828" s="0">
        <f>HYPERLINK("https://dl.dropboxusercontent.com/scl/fi/25tv3x0dtxcgiszkz8xvk/womens-size-chartsstrider.jpg?rlkey=0aa56wuji1a3ze933ijfj6gl2&amp;dl=0","Click to download SizeChart")</f>
      </c>
      <c r="C828" s="0" t="inlineStr">
        <is>
          <t>Strider Women's Cardigan</t>
        </is>
      </c>
      <c r="D828" s="0" t="inlineStr">
        <is>
          <t>'125116</t>
        </is>
      </c>
      <c r="E828" s="0" t="inlineStr">
        <is>
          <t>NDSU STRIDE W GY:125116C-L</t>
        </is>
      </c>
      <c r="F828" s="0" t="inlineStr">
        <is>
          <t>'813125116064</t>
        </is>
      </c>
      <c r="G828" s="0" t="inlineStr">
        <is>
          <t>WOMENS</t>
        </is>
      </c>
      <c r="H828" s="0" t="inlineStr">
        <is>
          <t>L</t>
        </is>
      </c>
      <c r="I828" s="0">
        <v>49.99</v>
      </c>
      <c r="J828" s="0">
        <v>4</v>
      </c>
    </row>
    <row r="829" spans="1:10" customHeight="0">
      <c r="A829" s="0">
        <f>HYPERLINK("https://dl.dropboxusercontent.com/scl/fi/mnhdjd5cwj4trrfkvyrgt/125116-af.jpg?rlkey=c23gyc4iielspc8k8r52jzfnv&amp;dl=0","Click to download Image")</f>
      </c>
      <c r="B829" s="0">
        <f>HYPERLINK("https://dl.dropboxusercontent.com/scl/fi/25tv3x0dtxcgiszkz8xvk/womens-size-chartsstrider.jpg?rlkey=0aa56wuji1a3ze933ijfj6gl2&amp;dl=0","Click to download SizeChart")</f>
      </c>
      <c r="C829" s="0" t="inlineStr">
        <is>
          <t>Strider Women's Cardigan</t>
        </is>
      </c>
      <c r="D829" s="0" t="inlineStr">
        <is>
          <t>'125116</t>
        </is>
      </c>
      <c r="E829" s="0" t="inlineStr">
        <is>
          <t>NDSU STRIDE W GY:125116D-XL</t>
        </is>
      </c>
      <c r="F829" s="0" t="inlineStr">
        <is>
          <t>'813125116071</t>
        </is>
      </c>
      <c r="G829" s="0" t="inlineStr">
        <is>
          <t>WOMENS</t>
        </is>
      </c>
      <c r="H829" s="0" t="inlineStr">
        <is>
          <t>XL</t>
        </is>
      </c>
      <c r="I829" s="0">
        <v>49.99</v>
      </c>
      <c r="J829" s="0">
        <v>2</v>
      </c>
    </row>
    <row r="830" spans="1:10" customHeight="0">
      <c r="A830" s="0">
        <f>HYPERLINK("https://dl.dropboxusercontent.com/scl/fi/mnhdjd5cwj4trrfkvyrgt/125116-af.jpg?rlkey=c23gyc4iielspc8k8r52jzfnv&amp;dl=0","Click to download Image")</f>
      </c>
      <c r="B830" s="0">
        <f>HYPERLINK("https://dl.dropboxusercontent.com/scl/fi/25tv3x0dtxcgiszkz8xvk/womens-size-chartsstrider.jpg?rlkey=0aa56wuji1a3ze933ijfj6gl2&amp;dl=0","Click to download SizeChart")</f>
      </c>
      <c r="C830" s="0" t="inlineStr">
        <is>
          <t>Strider Women's Cardigan</t>
        </is>
      </c>
      <c r="D830" s="0" t="inlineStr">
        <is>
          <t>'125116</t>
        </is>
      </c>
      <c r="E830" s="0" t="inlineStr">
        <is>
          <t>NDSU STRIDE W GY:125116E-2XL</t>
        </is>
      </c>
      <c r="F830" s="0" t="inlineStr">
        <is>
          <t>'813125116088</t>
        </is>
      </c>
      <c r="G830" s="0" t="inlineStr">
        <is>
          <t>WOMENS</t>
        </is>
      </c>
      <c r="H830" s="0" t="inlineStr">
        <is>
          <t>2XL</t>
        </is>
      </c>
      <c r="I830" s="0">
        <v>51.99</v>
      </c>
      <c r="J830" s="0">
        <v>2</v>
      </c>
    </row>
    <row r="831" spans="1:10" customHeight="0">
      <c r="A831" s="0">
        <f>HYPERLINK("https://dl.dropboxusercontent.com/scl/fi/mnhdjd5cwj4trrfkvyrgt/125116-af.jpg?rlkey=c23gyc4iielspc8k8r52jzfnv&amp;dl=0","Click to download Image")</f>
      </c>
      <c r="B831" s="0">
        <f>HYPERLINK("https://dl.dropboxusercontent.com/scl/fi/25tv3x0dtxcgiszkz8xvk/womens-size-chartsstrider.jpg?rlkey=0aa56wuji1a3ze933ijfj6gl2&amp;dl=0","Click to download SizeChart")</f>
      </c>
      <c r="C831" s="0" t="inlineStr">
        <is>
          <t>Strider Women's Cardigan</t>
        </is>
      </c>
      <c r="D831" s="0" t="inlineStr">
        <is>
          <t>'125116</t>
        </is>
      </c>
      <c r="E831" s="0" t="inlineStr">
        <is>
          <t>NDSU STRIDE W GY:125116F-3XL</t>
        </is>
      </c>
      <c r="F831" s="0" t="inlineStr">
        <is>
          <t>'813125116095</t>
        </is>
      </c>
      <c r="G831" s="0" t="inlineStr">
        <is>
          <t>WOMENS</t>
        </is>
      </c>
      <c r="H831" s="0" t="inlineStr">
        <is>
          <t>3XL</t>
        </is>
      </c>
      <c r="I831" s="0">
        <v>51.99</v>
      </c>
      <c r="J831" s="0">
        <v>1</v>
      </c>
    </row>
    <row r="832" spans="1:10" customHeight="0">
      <c r="A832" s="0">
        <f>HYPERLINK("https://dl.dropboxusercontent.com/scl/fi/mnhdjd5cwj4trrfkvyrgt/125116-af.jpg?rlkey=c23gyc4iielspc8k8r52jzfnv&amp;dl=0","Click to download Image")</f>
      </c>
      <c r="B832" s="0">
        <f>HYPERLINK("https://dl.dropboxusercontent.com/scl/fi/25tv3x0dtxcgiszkz8xvk/womens-size-chartsstrider.jpg?rlkey=0aa56wuji1a3ze933ijfj6gl2&amp;dl=0","Click to download SizeChart")</f>
      </c>
      <c r="C832" s="0" t="inlineStr">
        <is>
          <t>Strider Women's Cardigan</t>
        </is>
      </c>
      <c r="D832" s="0" t="inlineStr">
        <is>
          <t>'125116</t>
        </is>
      </c>
      <c r="E832" s="0" t="inlineStr">
        <is>
          <t>NDSU STRIDE W GY 12PK:125116Z-12PK</t>
        </is>
      </c>
      <c r="F832" s="0" t="inlineStr">
        <is>
          <t>'813125116996</t>
        </is>
      </c>
      <c r="G832" s="0" t="inlineStr">
        <is>
          <t>WOMENS</t>
        </is>
      </c>
      <c r="H832" s="0" t="inlineStr">
        <is>
          <t>12 PACK</t>
        </is>
      </c>
      <c r="I832" s="0">
        <v>480</v>
      </c>
      <c r="J832" s="0">
        <v>1</v>
      </c>
    </row>
    <row r="833" spans="1:10" customHeight="0">
      <c r="A833" s="0">
        <f>HYPERLINK("https://dl.dropboxusercontent.com/scl/fi/lrf7vf8gdgldl3qnzltpz/123493-af.jpg?rlkey=oj82z1mxksswrbk86a0z02i4a&amp;dl=0","Click to download Image")</f>
      </c>
      <c r="B833" s="0">
        <f>HYPERLINK("https://dl.dropboxusercontent.com/scl/fi/k39gbazhpk2502kle7ygp/mens-jackets-size-chartstravis.jpg?rlkey=klszxs98jauo1ks5aw961qc0e&amp;dl=0","Click to download SizeChart")</f>
      </c>
      <c r="C833" s="0" t="inlineStr">
        <is>
          <t>Travis Men's Quilted Jacket</t>
        </is>
      </c>
      <c r="D833" s="0" t="inlineStr">
        <is>
          <t>'123493</t>
        </is>
      </c>
      <c r="E833" s="0" t="inlineStr">
        <is>
          <t>NDSU TRAVIS M GY:123493A-S</t>
        </is>
      </c>
      <c r="F833" s="0" t="inlineStr">
        <is>
          <t>'813123493044</t>
        </is>
      </c>
      <c r="G833" s="0" t="inlineStr">
        <is>
          <t>MENS</t>
        </is>
      </c>
      <c r="H833" s="0" t="inlineStr">
        <is>
          <t>S</t>
        </is>
      </c>
      <c r="I833" s="0">
        <v>69.99</v>
      </c>
      <c r="J833" s="0">
        <v>3</v>
      </c>
    </row>
    <row r="834" spans="1:10" customHeight="0">
      <c r="A834" s="0">
        <f>HYPERLINK("https://dl.dropboxusercontent.com/scl/fi/lrf7vf8gdgldl3qnzltpz/123493-af.jpg?rlkey=oj82z1mxksswrbk86a0z02i4a&amp;dl=0","Click to download Image")</f>
      </c>
      <c r="B834" s="0">
        <f>HYPERLINK("https://dl.dropboxusercontent.com/scl/fi/k39gbazhpk2502kle7ygp/mens-jackets-size-chartstravis.jpg?rlkey=klszxs98jauo1ks5aw961qc0e&amp;dl=0","Click to download SizeChart")</f>
      </c>
      <c r="C834" s="0" t="inlineStr">
        <is>
          <t>Travis Men's Quilted Jacket</t>
        </is>
      </c>
      <c r="D834" s="0" t="inlineStr">
        <is>
          <t>'123493</t>
        </is>
      </c>
      <c r="E834" s="0" t="inlineStr">
        <is>
          <t>NDSU TRAVIS M GY:123493B-M</t>
        </is>
      </c>
      <c r="F834" s="0" t="inlineStr">
        <is>
          <t>'813123493051</t>
        </is>
      </c>
      <c r="G834" s="0" t="inlineStr">
        <is>
          <t>MENS</t>
        </is>
      </c>
      <c r="H834" s="0" t="inlineStr">
        <is>
          <t>M</t>
        </is>
      </c>
      <c r="I834" s="0">
        <v>69.99</v>
      </c>
      <c r="J834" s="0">
        <v>6</v>
      </c>
    </row>
    <row r="835" spans="1:10" customHeight="0">
      <c r="A835" s="0">
        <f>HYPERLINK("https://dl.dropboxusercontent.com/scl/fi/lrf7vf8gdgldl3qnzltpz/123493-af.jpg?rlkey=oj82z1mxksswrbk86a0z02i4a&amp;dl=0","Click to download Image")</f>
      </c>
      <c r="B835" s="0">
        <f>HYPERLINK("https://dl.dropboxusercontent.com/scl/fi/k39gbazhpk2502kle7ygp/mens-jackets-size-chartstravis.jpg?rlkey=klszxs98jauo1ks5aw961qc0e&amp;dl=0","Click to download SizeChart")</f>
      </c>
      <c r="C835" s="0" t="inlineStr">
        <is>
          <t>Travis Men's Quilted Jacket</t>
        </is>
      </c>
      <c r="D835" s="0" t="inlineStr">
        <is>
          <t>'123493</t>
        </is>
      </c>
      <c r="E835" s="0" t="inlineStr">
        <is>
          <t>NDSU TRAVIS M GY:123493C-L</t>
        </is>
      </c>
      <c r="F835" s="0" t="inlineStr">
        <is>
          <t>'813123493068</t>
        </is>
      </c>
      <c r="G835" s="0" t="inlineStr">
        <is>
          <t>MENS</t>
        </is>
      </c>
      <c r="H835" s="0" t="inlineStr">
        <is>
          <t>L</t>
        </is>
      </c>
      <c r="I835" s="0">
        <v>69.99</v>
      </c>
      <c r="J835" s="0">
        <v>3</v>
      </c>
    </row>
    <row r="836" spans="1:10" customHeight="0">
      <c r="A836" s="0">
        <f>HYPERLINK("https://dl.dropboxusercontent.com/scl/fi/lrf7vf8gdgldl3qnzltpz/123493-af.jpg?rlkey=oj82z1mxksswrbk86a0z02i4a&amp;dl=0","Click to download Image")</f>
      </c>
      <c r="B836" s="0">
        <f>HYPERLINK("https://dl.dropboxusercontent.com/scl/fi/k39gbazhpk2502kle7ygp/mens-jackets-size-chartstravis.jpg?rlkey=klszxs98jauo1ks5aw961qc0e&amp;dl=0","Click to download SizeChart")</f>
      </c>
      <c r="C836" s="0" t="inlineStr">
        <is>
          <t>Travis Men's Quilted Jacket</t>
        </is>
      </c>
      <c r="D836" s="0" t="inlineStr">
        <is>
          <t>'123493</t>
        </is>
      </c>
      <c r="E836" s="0" t="inlineStr">
        <is>
          <t>NDSU TRAVIS M GY:123493D-XL</t>
        </is>
      </c>
      <c r="F836" s="0" t="inlineStr">
        <is>
          <t>'813123493075</t>
        </is>
      </c>
      <c r="G836" s="0" t="inlineStr">
        <is>
          <t>MENS</t>
        </is>
      </c>
      <c r="H836" s="0" t="inlineStr">
        <is>
          <t>XL</t>
        </is>
      </c>
      <c r="I836" s="0">
        <v>69.99</v>
      </c>
      <c r="J836" s="0">
        <v>0</v>
      </c>
    </row>
    <row r="837" spans="1:10" customHeight="0">
      <c r="A837" s="0">
        <f>HYPERLINK("https://dl.dropboxusercontent.com/scl/fi/lrf7vf8gdgldl3qnzltpz/123493-af.jpg?rlkey=oj82z1mxksswrbk86a0z02i4a&amp;dl=0","Click to download Image")</f>
      </c>
      <c r="B837" s="0">
        <f>HYPERLINK("https://dl.dropboxusercontent.com/scl/fi/k39gbazhpk2502kle7ygp/mens-jackets-size-chartstravis.jpg?rlkey=klszxs98jauo1ks5aw961qc0e&amp;dl=0","Click to download SizeChart")</f>
      </c>
      <c r="C837" s="0" t="inlineStr">
        <is>
          <t>Travis Men's Quilted Jacket</t>
        </is>
      </c>
      <c r="D837" s="0" t="inlineStr">
        <is>
          <t>'123493</t>
        </is>
      </c>
      <c r="E837" s="0" t="inlineStr">
        <is>
          <t>NDSU TRAVIS M GY:123493E-2XL</t>
        </is>
      </c>
      <c r="F837" s="0" t="inlineStr">
        <is>
          <t>'813123493082</t>
        </is>
      </c>
      <c r="G837" s="0" t="inlineStr">
        <is>
          <t>MENS</t>
        </is>
      </c>
      <c r="H837" s="0" t="inlineStr">
        <is>
          <t>2XL</t>
        </is>
      </c>
      <c r="I837" s="0">
        <v>71.99</v>
      </c>
      <c r="J837" s="0">
        <v>0</v>
      </c>
    </row>
    <row r="838" spans="1:10" customHeight="0">
      <c r="A838" s="0">
        <f>HYPERLINK("https://dl.dropboxusercontent.com/scl/fi/lrf7vf8gdgldl3qnzltpz/123493-af.jpg?rlkey=oj82z1mxksswrbk86a0z02i4a&amp;dl=0","Click to download Image")</f>
      </c>
      <c r="B838" s="0">
        <f>HYPERLINK("https://dl.dropboxusercontent.com/scl/fi/k39gbazhpk2502kle7ygp/mens-jackets-size-chartstravis.jpg?rlkey=klszxs98jauo1ks5aw961qc0e&amp;dl=0","Click to download SizeChart")</f>
      </c>
      <c r="C838" s="0" t="inlineStr">
        <is>
          <t>Travis Men's Quilted Jacket</t>
        </is>
      </c>
      <c r="D838" s="0" t="inlineStr">
        <is>
          <t>'123493</t>
        </is>
      </c>
      <c r="E838" s="0" t="inlineStr">
        <is>
          <t>NDSU TRAVIS M GY:123493F-3XL</t>
        </is>
      </c>
      <c r="F838" s="0" t="inlineStr">
        <is>
          <t>'813123493099</t>
        </is>
      </c>
      <c r="G838" s="0" t="inlineStr">
        <is>
          <t>MENS</t>
        </is>
      </c>
      <c r="H838" s="0" t="inlineStr">
        <is>
          <t>3XL</t>
        </is>
      </c>
      <c r="I838" s="0">
        <v>71.99</v>
      </c>
      <c r="J838" s="0">
        <v>0</v>
      </c>
    </row>
    <row r="839" spans="1:10" customHeight="0">
      <c r="A839" s="0">
        <f>HYPERLINK("https://dl.dropboxusercontent.com/scl/fi/lrf7vf8gdgldl3qnzltpz/123493-af.jpg?rlkey=oj82z1mxksswrbk86a0z02i4a&amp;dl=0","Click to download Image")</f>
      </c>
      <c r="B839" s="0">
        <f>HYPERLINK("https://dl.dropboxusercontent.com/scl/fi/k39gbazhpk2502kle7ygp/mens-jackets-size-chartstravis.jpg?rlkey=klszxs98jauo1ks5aw961qc0e&amp;dl=0","Click to download SizeChart")</f>
      </c>
      <c r="C839" s="0" t="inlineStr">
        <is>
          <t>Travis Men's Quilted Jacket</t>
        </is>
      </c>
      <c r="D839" s="0" t="inlineStr">
        <is>
          <t>'123493</t>
        </is>
      </c>
      <c r="E839" s="0" t="inlineStr">
        <is>
          <t>NDSU TRAVIS M GY 12PK 123493</t>
        </is>
      </c>
      <c r="F839" s="0" t="inlineStr">
        <is>
          <t>'813123493990</t>
        </is>
      </c>
      <c r="G839" s="0" t="inlineStr">
        <is>
          <t>MENS</t>
        </is>
      </c>
      <c r="H839" s="0" t="inlineStr">
        <is>
          <t>12 PACK</t>
        </is>
      </c>
      <c r="I839" s="0">
        <v>678</v>
      </c>
      <c r="J839" s="0">
        <v>0</v>
      </c>
    </row>
    <row r="840" spans="1:10" customHeight="0">
      <c r="A840" s="0">
        <f>HYPERLINK("https://dl.dropboxusercontent.com/scl/fi/3hxw4tl7vu6w3l552zx5y/123781-f.jpg?rlkey=fjym34ngcpelvd8jjatytz0u8&amp;dl=0","Click to download Image")</f>
      </c>
      <c r="B840" s="0">
        <f>HYPERLINK("https://dl.dropboxusercontent.com/scl/fi/pjd35dcfu8oore4evwifv/graphic-update22022-infant.jpg?rlkey=zcbyboa9qlmvc71ijdd6ecjwq&amp;dl=0","Click to download SizeChart")</f>
      </c>
      <c r="C840" s="0" t="inlineStr">
        <is>
          <t>Veda Infant Bodysuit</t>
        </is>
      </c>
      <c r="D840" s="0" t="inlineStr">
        <is>
          <t>'123781</t>
        </is>
      </c>
      <c r="E840" s="0" t="inlineStr">
        <is>
          <t>NDSU VEDA I GN:123781A-0-3M</t>
        </is>
      </c>
      <c r="F840" s="0" t="inlineStr">
        <is>
          <t>'813123781004</t>
        </is>
      </c>
      <c r="G840" s="0" t="inlineStr">
        <is>
          <t>INFANT</t>
        </is>
      </c>
      <c r="H840" s="0" t="inlineStr">
        <is>
          <t>0-3M</t>
        </is>
      </c>
      <c r="I840" s="0">
        <v>24.99</v>
      </c>
      <c r="J840" s="0">
        <v>4</v>
      </c>
    </row>
    <row r="841" spans="1:10" customHeight="0">
      <c r="A841" s="0">
        <f>HYPERLINK("https://dl.dropboxusercontent.com/scl/fi/3hxw4tl7vu6w3l552zx5y/123781-f.jpg?rlkey=fjym34ngcpelvd8jjatytz0u8&amp;dl=0","Click to download Image")</f>
      </c>
      <c r="B841" s="0">
        <f>HYPERLINK("https://dl.dropboxusercontent.com/scl/fi/pjd35dcfu8oore4evwifv/graphic-update22022-infant.jpg?rlkey=zcbyboa9qlmvc71ijdd6ecjwq&amp;dl=0","Click to download SizeChart")</f>
      </c>
      <c r="C841" s="0" t="inlineStr">
        <is>
          <t>Veda Infant Bodysuit</t>
        </is>
      </c>
      <c r="D841" s="0" t="inlineStr">
        <is>
          <t>'123781</t>
        </is>
      </c>
      <c r="E841" s="0" t="inlineStr">
        <is>
          <t>NDSU VEDA I GN:123781B-3-6M</t>
        </is>
      </c>
      <c r="F841" s="0" t="inlineStr">
        <is>
          <t>'813123781011</t>
        </is>
      </c>
      <c r="G841" s="0" t="inlineStr">
        <is>
          <t>INFANT</t>
        </is>
      </c>
      <c r="H841" s="0" t="inlineStr">
        <is>
          <t>3-6M</t>
        </is>
      </c>
      <c r="I841" s="0">
        <v>24.99</v>
      </c>
      <c r="J841" s="0">
        <v>6</v>
      </c>
    </row>
    <row r="842" spans="1:10" customHeight="0">
      <c r="A842" s="0">
        <f>HYPERLINK("https://dl.dropboxusercontent.com/scl/fi/3hxw4tl7vu6w3l552zx5y/123781-f.jpg?rlkey=fjym34ngcpelvd8jjatytz0u8&amp;dl=0","Click to download Image")</f>
      </c>
      <c r="B842" s="0">
        <f>HYPERLINK("https://dl.dropboxusercontent.com/scl/fi/pjd35dcfu8oore4evwifv/graphic-update22022-infant.jpg?rlkey=zcbyboa9qlmvc71ijdd6ecjwq&amp;dl=0","Click to download SizeChart")</f>
      </c>
      <c r="C842" s="0" t="inlineStr">
        <is>
          <t>Veda Infant Bodysuit</t>
        </is>
      </c>
      <c r="D842" s="0" t="inlineStr">
        <is>
          <t>'123781</t>
        </is>
      </c>
      <c r="E842" s="0" t="inlineStr">
        <is>
          <t>NDSU VEDA I GN:123781C-6-9M</t>
        </is>
      </c>
      <c r="F842" s="0" t="inlineStr">
        <is>
          <t>'813123781028</t>
        </is>
      </c>
      <c r="G842" s="0" t="inlineStr">
        <is>
          <t>INFANT</t>
        </is>
      </c>
      <c r="H842" s="0" t="inlineStr">
        <is>
          <t>6-9M</t>
        </is>
      </c>
      <c r="I842" s="0">
        <v>24.99</v>
      </c>
      <c r="J842" s="0">
        <v>1</v>
      </c>
    </row>
    <row r="843" spans="1:10" customHeight="0">
      <c r="A843" s="0">
        <f>HYPERLINK("https://dl.dropboxusercontent.com/scl/fi/3hxw4tl7vu6w3l552zx5y/123781-f.jpg?rlkey=fjym34ngcpelvd8jjatytz0u8&amp;dl=0","Click to download Image")</f>
      </c>
      <c r="B843" s="0">
        <f>HYPERLINK("https://dl.dropboxusercontent.com/scl/fi/pjd35dcfu8oore4evwifv/graphic-update22022-infant.jpg?rlkey=zcbyboa9qlmvc71ijdd6ecjwq&amp;dl=0","Click to download SizeChart")</f>
      </c>
      <c r="C843" s="0" t="inlineStr">
        <is>
          <t>Veda Infant Bodysuit</t>
        </is>
      </c>
      <c r="D843" s="0" t="inlineStr">
        <is>
          <t>'123781</t>
        </is>
      </c>
      <c r="E843" s="0" t="inlineStr">
        <is>
          <t>NDSU VEDA I GN:123781F-12M</t>
        </is>
      </c>
      <c r="F843" s="0" t="inlineStr">
        <is>
          <t>'813123781035</t>
        </is>
      </c>
      <c r="G843" s="0" t="inlineStr">
        <is>
          <t>INFANT</t>
        </is>
      </c>
      <c r="H843" s="0" t="inlineStr">
        <is>
          <t>12M</t>
        </is>
      </c>
      <c r="I843" s="0">
        <v>24.99</v>
      </c>
      <c r="J843" s="0">
        <v>7</v>
      </c>
    </row>
    <row r="844" spans="1:10" customHeight="0">
      <c r="A844" s="0">
        <f>HYPERLINK("https://dl.dropboxusercontent.com/scl/fi/3hxw4tl7vu6w3l552zx5y/123781-f.jpg?rlkey=fjym34ngcpelvd8jjatytz0u8&amp;dl=0","Click to download Image")</f>
      </c>
      <c r="B844" s="0">
        <f>HYPERLINK("https://dl.dropboxusercontent.com/scl/fi/pjd35dcfu8oore4evwifv/graphic-update22022-infant.jpg?rlkey=zcbyboa9qlmvc71ijdd6ecjwq&amp;dl=0","Click to download SizeChart")</f>
      </c>
      <c r="C844" s="0" t="inlineStr">
        <is>
          <t>Veda Infant Bodysuit</t>
        </is>
      </c>
      <c r="D844" s="0" t="inlineStr">
        <is>
          <t>'123781</t>
        </is>
      </c>
      <c r="E844" s="0" t="inlineStr">
        <is>
          <t>NDSU VEDA I GN 12PK:123781Z-12PK</t>
        </is>
      </c>
      <c r="F844" s="0" t="inlineStr">
        <is>
          <t>'813123781998</t>
        </is>
      </c>
      <c r="G844" s="0" t="inlineStr">
        <is>
          <t>INFANT</t>
        </is>
      </c>
      <c r="H844" s="0" t="inlineStr">
        <is>
          <t>12 PACK</t>
        </is>
      </c>
      <c r="I844" s="0">
        <v>240</v>
      </c>
      <c r="J844" s="0">
        <v>0</v>
      </c>
    </row>
    <row r="845" spans="1:10" customHeight="0">
      <c r="A845" s="0">
        <f>HYPERLINK("https://dl.dropboxusercontent.com/scl/fi/z4cnhmiwgb9irqut8cuof/123982af35314.jpg?rlkey=64l6yv3wqte56esg8dcaddiy7&amp;dl=0","Click to download Image")</f>
      </c>
      <c r="B845" s="0">
        <f>HYPERLINK("https://dl.dropboxusercontent.com/scl/fi/31wnsxbucqcl42y5z1h4u/graphic-update22022-toddler.jpg?rlkey=bex3iqw4ziwnqka5kfrkwwmwk&amp;dl=0","Click to download SizeChart")</f>
      </c>
      <c r="C845" s="0" t="inlineStr">
        <is>
          <t>Opal Toddler Girl's Shirt</t>
        </is>
      </c>
      <c r="D845" s="0" t="inlineStr">
        <is>
          <t>'125065</t>
        </is>
      </c>
      <c r="E845" s="0" t="inlineStr">
        <is>
          <t>NDSU OPAL T GN:125065A-2T</t>
        </is>
      </c>
      <c r="F845" s="0" t="inlineStr">
        <is>
          <t>'813125065089</t>
        </is>
      </c>
      <c r="G845" s="0" t="inlineStr">
        <is>
          <t>TODDLER</t>
        </is>
      </c>
      <c r="H845" s="0" t="inlineStr">
        <is>
          <t>2T</t>
        </is>
      </c>
      <c r="I845" s="0">
        <v>29.99</v>
      </c>
      <c r="J845" s="0">
        <v>3</v>
      </c>
    </row>
    <row r="846" spans="1:10" customHeight="0">
      <c r="A846" s="0">
        <f>HYPERLINK("https://dl.dropboxusercontent.com/scl/fi/z4cnhmiwgb9irqut8cuof/123982af35314.jpg?rlkey=64l6yv3wqte56esg8dcaddiy7&amp;dl=0","Click to download Image")</f>
      </c>
      <c r="B846" s="0">
        <f>HYPERLINK("https://dl.dropboxusercontent.com/scl/fi/31wnsxbucqcl42y5z1h4u/graphic-update22022-toddler.jpg?rlkey=bex3iqw4ziwnqka5kfrkwwmwk&amp;dl=0","Click to download SizeChart")</f>
      </c>
      <c r="C846" s="0" t="inlineStr">
        <is>
          <t>Opal Toddler Girl's Shirt</t>
        </is>
      </c>
      <c r="D846" s="0" t="inlineStr">
        <is>
          <t>'125065</t>
        </is>
      </c>
      <c r="E846" s="0" t="inlineStr">
        <is>
          <t>NDSU OPAL T GN:125065B-3T</t>
        </is>
      </c>
      <c r="F846" s="0" t="inlineStr">
        <is>
          <t>'813125065096</t>
        </is>
      </c>
      <c r="G846" s="0" t="inlineStr">
        <is>
          <t>TODDLER</t>
        </is>
      </c>
      <c r="H846" s="0" t="inlineStr">
        <is>
          <t>3T</t>
        </is>
      </c>
      <c r="I846" s="0">
        <v>29.99</v>
      </c>
      <c r="J846" s="0">
        <v>3</v>
      </c>
    </row>
    <row r="847" spans="1:10" customHeight="0">
      <c r="A847" s="0">
        <f>HYPERLINK("https://dl.dropboxusercontent.com/scl/fi/z4cnhmiwgb9irqut8cuof/123982af35314.jpg?rlkey=64l6yv3wqte56esg8dcaddiy7&amp;dl=0","Click to download Image")</f>
      </c>
      <c r="B847" s="0">
        <f>HYPERLINK("https://dl.dropboxusercontent.com/scl/fi/31wnsxbucqcl42y5z1h4u/graphic-update22022-toddler.jpg?rlkey=bex3iqw4ziwnqka5kfrkwwmwk&amp;dl=0","Click to download SizeChart")</f>
      </c>
      <c r="C847" s="0" t="inlineStr">
        <is>
          <t>Opal Toddler Girl's Shirt</t>
        </is>
      </c>
      <c r="D847" s="0" t="inlineStr">
        <is>
          <t>'125065</t>
        </is>
      </c>
      <c r="E847" s="0" t="inlineStr">
        <is>
          <t>NDSU OPAL T GN:125065C-4T</t>
        </is>
      </c>
      <c r="F847" s="0" t="inlineStr">
        <is>
          <t>'813125065102</t>
        </is>
      </c>
      <c r="G847" s="0" t="inlineStr">
        <is>
          <t>TODDLER</t>
        </is>
      </c>
      <c r="H847" s="0" t="inlineStr">
        <is>
          <t>4T</t>
        </is>
      </c>
      <c r="I847" s="0">
        <v>29.99</v>
      </c>
      <c r="J847" s="0">
        <v>3</v>
      </c>
    </row>
    <row r="848" spans="1:10" customHeight="0">
      <c r="A848" s="0">
        <f>HYPERLINK("https://dl.dropboxusercontent.com/scl/fi/z4cnhmiwgb9irqut8cuof/123982af35314.jpg?rlkey=64l6yv3wqte56esg8dcaddiy7&amp;dl=0","Click to download Image")</f>
      </c>
      <c r="B848" s="0">
        <f>HYPERLINK("https://dl.dropboxusercontent.com/scl/fi/31wnsxbucqcl42y5z1h4u/graphic-update22022-toddler.jpg?rlkey=bex3iqw4ziwnqka5kfrkwwmwk&amp;dl=0","Click to download SizeChart")</f>
      </c>
      <c r="C848" s="0" t="inlineStr">
        <is>
          <t>Opal Toddler Girl's Shirt</t>
        </is>
      </c>
      <c r="D848" s="0" t="inlineStr">
        <is>
          <t>'125065</t>
        </is>
      </c>
      <c r="E848" s="0" t="inlineStr">
        <is>
          <t>NDSU OPAL T GN:125065D-5T</t>
        </is>
      </c>
      <c r="F848" s="0" t="inlineStr">
        <is>
          <t>'813125065119</t>
        </is>
      </c>
      <c r="G848" s="0" t="inlineStr">
        <is>
          <t>TODDLER</t>
        </is>
      </c>
      <c r="H848" s="0" t="inlineStr">
        <is>
          <t>5T</t>
        </is>
      </c>
      <c r="I848" s="0">
        <v>29.99</v>
      </c>
      <c r="J848" s="0">
        <v>3</v>
      </c>
    </row>
    <row r="849" spans="1:10" customHeight="0">
      <c r="A849" s="0">
        <f>HYPERLINK("https://dl.dropboxusercontent.com/scl/fi/z4cnhmiwgb9irqut8cuof/123982af35314.jpg?rlkey=64l6yv3wqte56esg8dcaddiy7&amp;dl=0","Click to download Image")</f>
      </c>
      <c r="B849" s="0">
        <f>HYPERLINK("https://dl.dropboxusercontent.com/scl/fi/31wnsxbucqcl42y5z1h4u/graphic-update22022-toddler.jpg?rlkey=bex3iqw4ziwnqka5kfrkwwmwk&amp;dl=0","Click to download SizeChart")</f>
      </c>
      <c r="C849" s="0" t="inlineStr">
        <is>
          <t>Opal Toddler Girl's Shirt</t>
        </is>
      </c>
      <c r="D849" s="0" t="inlineStr">
        <is>
          <t>'125065</t>
        </is>
      </c>
      <c r="E849" s="0" t="inlineStr">
        <is>
          <t>NDSU OPAL T GN:125065Z-12PK</t>
        </is>
      </c>
      <c r="F849" s="0" t="inlineStr">
        <is>
          <t>'899123983990</t>
        </is>
      </c>
      <c r="G849" s="0" t="inlineStr">
        <is>
          <t>TODDLER</t>
        </is>
      </c>
      <c r="H849" s="0" t="inlineStr">
        <is>
          <t>12 PACK</t>
        </is>
      </c>
      <c r="I849" s="0">
        <v>288</v>
      </c>
      <c r="J849" s="0">
        <v>0</v>
      </c>
    </row>
    <row r="850" spans="1:10" customHeight="0">
      <c r="A850" s="0">
        <f>HYPERLINK("https://dl.dropboxusercontent.com/scl/fi/gx94xwala69f8u1oq5cju/123758-af.jpg?rlkey=a4so7z4xl8ifbtp9inikrthvf&amp;dl=0","Click to download Image")</f>
      </c>
      <c r="B850" s="0">
        <f>HYPERLINK("https://dl.dropboxusercontent.com/scl/fi/7a80etxmbtwccz1mddheo/graphic-update22022-youth.jpg?rlkey=0kjwvvn0a1ntoy6fnm532mrur&amp;dl=0","Click to download SizeChart")</f>
      </c>
      <c r="C850" s="0" t="inlineStr">
        <is>
          <t>Columbia Youth Sweatshirt</t>
        </is>
      </c>
      <c r="D850" s="0" t="inlineStr">
        <is>
          <t>'123758</t>
        </is>
      </c>
      <c r="E850" s="0" t="inlineStr">
        <is>
          <t>NDSU COLUMB Y BK:123758B-YS</t>
        </is>
      </c>
      <c r="F850" s="0" t="inlineStr">
        <is>
          <t>'813123758013</t>
        </is>
      </c>
      <c r="G850" s="0" t="inlineStr">
        <is>
          <t>YOUTH</t>
        </is>
      </c>
      <c r="H850" s="0" t="inlineStr">
        <is>
          <t>YS</t>
        </is>
      </c>
      <c r="I850" s="0">
        <v>39.99</v>
      </c>
      <c r="J850" s="0">
        <v>11</v>
      </c>
    </row>
    <row r="851" spans="1:10" customHeight="0">
      <c r="A851" s="0">
        <f>HYPERLINK("https://dl.dropboxusercontent.com/scl/fi/gx94xwala69f8u1oq5cju/123758-af.jpg?rlkey=a4so7z4xl8ifbtp9inikrthvf&amp;dl=0","Click to download Image")</f>
      </c>
      <c r="B851" s="0">
        <f>HYPERLINK("https://dl.dropboxusercontent.com/scl/fi/7a80etxmbtwccz1mddheo/graphic-update22022-youth.jpg?rlkey=0kjwvvn0a1ntoy6fnm532mrur&amp;dl=0","Click to download SizeChart")</f>
      </c>
      <c r="C851" s="0" t="inlineStr">
        <is>
          <t>Columbia Youth Sweatshirt</t>
        </is>
      </c>
      <c r="D851" s="0" t="inlineStr">
        <is>
          <t>'123758</t>
        </is>
      </c>
      <c r="E851" s="0" t="inlineStr">
        <is>
          <t>NDSU COLUMB Y BK:123758C-YM</t>
        </is>
      </c>
      <c r="F851" s="0" t="inlineStr">
        <is>
          <t>'813123758020</t>
        </is>
      </c>
      <c r="G851" s="0" t="inlineStr">
        <is>
          <t>YOUTH</t>
        </is>
      </c>
      <c r="H851" s="0" t="inlineStr">
        <is>
          <t>YM</t>
        </is>
      </c>
      <c r="I851" s="0">
        <v>39.99</v>
      </c>
      <c r="J851" s="0">
        <v>9</v>
      </c>
    </row>
    <row r="852" spans="1:10" customHeight="0">
      <c r="A852" s="0">
        <f>HYPERLINK("https://dl.dropboxusercontent.com/scl/fi/gx94xwala69f8u1oq5cju/123758-af.jpg?rlkey=a4so7z4xl8ifbtp9inikrthvf&amp;dl=0","Click to download Image")</f>
      </c>
      <c r="B852" s="0">
        <f>HYPERLINK("https://dl.dropboxusercontent.com/scl/fi/7a80etxmbtwccz1mddheo/graphic-update22022-youth.jpg?rlkey=0kjwvvn0a1ntoy6fnm532mrur&amp;dl=0","Click to download SizeChart")</f>
      </c>
      <c r="C852" s="0" t="inlineStr">
        <is>
          <t>Columbia Youth Sweatshirt</t>
        </is>
      </c>
      <c r="D852" s="0" t="inlineStr">
        <is>
          <t>'123758</t>
        </is>
      </c>
      <c r="E852" s="0" t="inlineStr">
        <is>
          <t>NDSU COLUMB Y BK:123758D-YL</t>
        </is>
      </c>
      <c r="F852" s="0" t="inlineStr">
        <is>
          <t>'813123758037</t>
        </is>
      </c>
      <c r="G852" s="0" t="inlineStr">
        <is>
          <t>YOUTH</t>
        </is>
      </c>
      <c r="H852" s="0" t="inlineStr">
        <is>
          <t>YL</t>
        </is>
      </c>
      <c r="I852" s="0">
        <v>39.99</v>
      </c>
      <c r="J852" s="0">
        <v>5</v>
      </c>
    </row>
    <row r="853" spans="1:10" customHeight="0">
      <c r="A853" s="0">
        <f>HYPERLINK("https://dl.dropboxusercontent.com/scl/fi/gx94xwala69f8u1oq5cju/123758-af.jpg?rlkey=a4so7z4xl8ifbtp9inikrthvf&amp;dl=0","Click to download Image")</f>
      </c>
      <c r="B853" s="0">
        <f>HYPERLINK("https://dl.dropboxusercontent.com/scl/fi/7a80etxmbtwccz1mddheo/graphic-update22022-youth.jpg?rlkey=0kjwvvn0a1ntoy6fnm532mrur&amp;dl=0","Click to download SizeChart")</f>
      </c>
      <c r="C853" s="0" t="inlineStr">
        <is>
          <t>Columbia Youth Sweatshirt</t>
        </is>
      </c>
      <c r="D853" s="0" t="inlineStr">
        <is>
          <t>'123758</t>
        </is>
      </c>
      <c r="E853" s="0" t="inlineStr">
        <is>
          <t>NDSU COLUMB Y BK:123758E-YXL</t>
        </is>
      </c>
      <c r="F853" s="0" t="inlineStr">
        <is>
          <t>'813123758044</t>
        </is>
      </c>
      <c r="G853" s="0" t="inlineStr">
        <is>
          <t>YOUTH</t>
        </is>
      </c>
      <c r="H853" s="0" t="inlineStr">
        <is>
          <t>YXL</t>
        </is>
      </c>
      <c r="I853" s="0">
        <v>39.99</v>
      </c>
      <c r="J853" s="0">
        <v>8</v>
      </c>
    </row>
    <row r="854" spans="1:10" customHeight="0">
      <c r="A854" s="0">
        <f>HYPERLINK("https://dl.dropboxusercontent.com/scl/fi/gx94xwala69f8u1oq5cju/123758-af.jpg?rlkey=a4so7z4xl8ifbtp9inikrthvf&amp;dl=0","Click to download Image")</f>
      </c>
      <c r="B854" s="0">
        <f>HYPERLINK("https://dl.dropboxusercontent.com/scl/fi/7a80etxmbtwccz1mddheo/graphic-update22022-youth.jpg?rlkey=0kjwvvn0a1ntoy6fnm532mrur&amp;dl=0","Click to download SizeChart")</f>
      </c>
      <c r="C854" s="0" t="inlineStr">
        <is>
          <t>Columbia Youth Sweatshirt</t>
        </is>
      </c>
      <c r="D854" s="0" t="inlineStr">
        <is>
          <t>'123758</t>
        </is>
      </c>
      <c r="E854" s="0" t="inlineStr">
        <is>
          <t>NDSU COLUMB Y BK 12PK:123758Z-12PK</t>
        </is>
      </c>
      <c r="F854" s="0" t="inlineStr">
        <is>
          <t>'813123758990</t>
        </is>
      </c>
      <c r="G854" s="0" t="inlineStr">
        <is>
          <t>YOUTH</t>
        </is>
      </c>
      <c r="H854" s="0" t="inlineStr">
        <is>
          <t>12 PACK</t>
        </is>
      </c>
      <c r="I854" s="0">
        <v>390</v>
      </c>
      <c r="J854" s="0">
        <v>1</v>
      </c>
    </row>
    <row r="855" spans="1:10" customHeight="0">
      <c r="A855" s="0">
        <f>HYPERLINK("https://dl.dropboxusercontent.com/scl/fi/oh534w6ojcbfai41t1ned/dsc9763edit-ndsu2.jpg?rlkey=xq9qli7s2a7rzz81q8w2cwpab&amp;dl=0","Click to download Image")</f>
      </c>
      <c r="B855" s="0">
        <f>HYPERLINK("https://dl.dropboxusercontent.com/scl/fi/lvrn226n6wne3wma8i71t/womens-t-shirt-size-chartslorelai.jpg?rlkey=65vydlsndq898p25ilej1pzao&amp;dl=0","Click to download SizeChart")</f>
      </c>
      <c r="C855" s="0" t="inlineStr">
        <is>
          <t>Lorelai Womens Long Sleeve Shirt</t>
        </is>
      </c>
      <c r="D855" s="0" t="inlineStr">
        <is>
          <t>'122398</t>
        </is>
      </c>
      <c r="E855" s="0" t="inlineStr">
        <is>
          <t>NDSU LORELA BK:122398A-S</t>
        </is>
      </c>
      <c r="F855" s="0" t="inlineStr">
        <is>
          <t>'813122398043</t>
        </is>
      </c>
      <c r="G855" s="0" t="inlineStr">
        <is>
          <t>WOMENS</t>
        </is>
      </c>
      <c r="H855" s="0" t="inlineStr">
        <is>
          <t>S</t>
        </is>
      </c>
      <c r="I855" s="0">
        <v>36.99</v>
      </c>
      <c r="J855" s="0">
        <v>3</v>
      </c>
    </row>
    <row r="856" spans="1:10" customHeight="0">
      <c r="A856" s="0">
        <f>HYPERLINK("https://dl.dropboxusercontent.com/scl/fi/oh534w6ojcbfai41t1ned/dsc9763edit-ndsu2.jpg?rlkey=xq9qli7s2a7rzz81q8w2cwpab&amp;dl=0","Click to download Image")</f>
      </c>
      <c r="B856" s="0">
        <f>HYPERLINK("https://dl.dropboxusercontent.com/scl/fi/lvrn226n6wne3wma8i71t/womens-t-shirt-size-chartslorelai.jpg?rlkey=65vydlsndq898p25ilej1pzao&amp;dl=0","Click to download SizeChart")</f>
      </c>
      <c r="C856" s="0" t="inlineStr">
        <is>
          <t>Lorelai Womens Long Sleeve Shirt</t>
        </is>
      </c>
      <c r="D856" s="0" t="inlineStr">
        <is>
          <t>'122398</t>
        </is>
      </c>
      <c r="E856" s="0" t="inlineStr">
        <is>
          <t>NDSU LORELA BK:122398B-M</t>
        </is>
      </c>
      <c r="F856" s="0" t="inlineStr">
        <is>
          <t>'813122398050</t>
        </is>
      </c>
      <c r="G856" s="0" t="inlineStr">
        <is>
          <t>WOMENS</t>
        </is>
      </c>
      <c r="H856" s="0" t="inlineStr">
        <is>
          <t>M</t>
        </is>
      </c>
      <c r="I856" s="0">
        <v>36.99</v>
      </c>
      <c r="J856" s="0">
        <v>6</v>
      </c>
    </row>
    <row r="857" spans="1:10" customHeight="0">
      <c r="A857" s="0">
        <f>HYPERLINK("https://dl.dropboxusercontent.com/scl/fi/oh534w6ojcbfai41t1ned/dsc9763edit-ndsu2.jpg?rlkey=xq9qli7s2a7rzz81q8w2cwpab&amp;dl=0","Click to download Image")</f>
      </c>
      <c r="B857" s="0">
        <f>HYPERLINK("https://dl.dropboxusercontent.com/scl/fi/lvrn226n6wne3wma8i71t/womens-t-shirt-size-chartslorelai.jpg?rlkey=65vydlsndq898p25ilej1pzao&amp;dl=0","Click to download SizeChart")</f>
      </c>
      <c r="C857" s="0" t="inlineStr">
        <is>
          <t>Lorelai Womens Long Sleeve Shirt</t>
        </is>
      </c>
      <c r="D857" s="0" t="inlineStr">
        <is>
          <t>'122398</t>
        </is>
      </c>
      <c r="E857" s="0" t="inlineStr">
        <is>
          <t>NDSU LORELA BK:122398C-L</t>
        </is>
      </c>
      <c r="F857" s="0" t="inlineStr">
        <is>
          <t>'813122398067</t>
        </is>
      </c>
      <c r="G857" s="0" t="inlineStr">
        <is>
          <t>WOMENS</t>
        </is>
      </c>
      <c r="H857" s="0" t="inlineStr">
        <is>
          <t>L</t>
        </is>
      </c>
      <c r="I857" s="0">
        <v>36.99</v>
      </c>
      <c r="J857" s="0">
        <v>8</v>
      </c>
    </row>
    <row r="858" spans="1:10" customHeight="0">
      <c r="A858" s="0">
        <f>HYPERLINK("https://dl.dropboxusercontent.com/scl/fi/oh534w6ojcbfai41t1ned/dsc9763edit-ndsu2.jpg?rlkey=xq9qli7s2a7rzz81q8w2cwpab&amp;dl=0","Click to download Image")</f>
      </c>
      <c r="B858" s="0">
        <f>HYPERLINK("https://dl.dropboxusercontent.com/scl/fi/lvrn226n6wne3wma8i71t/womens-t-shirt-size-chartslorelai.jpg?rlkey=65vydlsndq898p25ilej1pzao&amp;dl=0","Click to download SizeChart")</f>
      </c>
      <c r="C858" s="0" t="inlineStr">
        <is>
          <t>Lorelai Womens Long Sleeve Shirt</t>
        </is>
      </c>
      <c r="D858" s="0" t="inlineStr">
        <is>
          <t>'122398</t>
        </is>
      </c>
      <c r="E858" s="0" t="inlineStr">
        <is>
          <t>NDSU LORELA BK:122398D-XL</t>
        </is>
      </c>
      <c r="F858" s="0" t="inlineStr">
        <is>
          <t>'813122398074</t>
        </is>
      </c>
      <c r="G858" s="0" t="inlineStr">
        <is>
          <t>WOMENS</t>
        </is>
      </c>
      <c r="H858" s="0" t="inlineStr">
        <is>
          <t>XL</t>
        </is>
      </c>
      <c r="I858" s="0">
        <v>36.99</v>
      </c>
      <c r="J858" s="0">
        <v>3</v>
      </c>
    </row>
    <row r="859" spans="1:10" customHeight="0">
      <c r="A859" s="0">
        <f>HYPERLINK("https://dl.dropboxusercontent.com/scl/fi/0kwimoeu0d93xsjpuzjc4/104347-af.jpg?rlkey=4luk36qmjyocfusb1dtlxs517&amp;dl=0","Click to download Image")</f>
      </c>
      <c r="C859" s="0" t="inlineStr">
        <is>
          <t>Cobie Youth Cap</t>
        </is>
      </c>
      <c r="D859" s="0" t="inlineStr">
        <is>
          <t>'104347</t>
        </is>
      </c>
      <c r="E859" s="0" t="inlineStr">
        <is>
          <t>COBIE:104347</t>
        </is>
      </c>
      <c r="F859" s="0" t="inlineStr">
        <is>
          <t>'700104347017</t>
        </is>
      </c>
      <c r="G859" s="0" t="inlineStr">
        <is>
          <t>YOUTH</t>
        </is>
      </c>
      <c r="H859" s="0" t="inlineStr">
        <is>
          <t>YOUTH</t>
        </is>
      </c>
      <c r="I859" s="0">
        <v>20.99</v>
      </c>
      <c r="J859" s="0">
        <v>118</v>
      </c>
    </row>
    <row r="860" spans="1:10" customHeight="0">
      <c r="A860" s="0">
        <f>HYPERLINK("https://dl.dropboxusercontent.com/scl/fi/7r7w318dzw6hov8p7im1r/104292-af.jpg?rlkey=35z2hhkn5bd8l0mgrljk0n1zz&amp;dl=0","Click to download Image")</f>
      </c>
      <c r="C860" s="0" t="inlineStr">
        <is>
          <t>Farrah Women's Cap</t>
        </is>
      </c>
      <c r="D860" s="0" t="inlineStr">
        <is>
          <t>'104294</t>
        </is>
      </c>
      <c r="E860" s="0" t="inlineStr">
        <is>
          <t>FARRAH:104294</t>
        </is>
      </c>
      <c r="F860" s="0" t="inlineStr">
        <is>
          <t>'700104294014</t>
        </is>
      </c>
      <c r="G860" s="0" t="inlineStr">
        <is>
          <t>WOMENS</t>
        </is>
      </c>
      <c r="H860" s="0" t="inlineStr">
        <is>
          <t>WOMENS</t>
        </is>
      </c>
      <c r="I860" s="0">
        <v>19.99</v>
      </c>
      <c r="J860" s="0">
        <v>19</v>
      </c>
    </row>
    <row r="861" spans="1:10" customHeight="0">
      <c r="A861" s="0">
        <f>HYPERLINK("https://dl.dropboxusercontent.com/scl/fi/lgsanjfr0d1cvhzdb102p/premium-bundle6.jpg?rlkey=1ae69vks7iscdoeql2y7iwwqv&amp;dl=0","Click to download Image")</f>
      </c>
      <c r="C861" s="0" t="inlineStr">
        <is>
          <t>Premium Assorted Headwear Bundle</t>
        </is>
      </c>
      <c r="E861" s="0" t="inlineStr">
        <is>
          <t>NDSUPCAP</t>
        </is>
      </c>
      <c r="F861" s="0" t="inlineStr">
        <is>
          <t>'000000000000</t>
        </is>
      </c>
      <c r="I861" s="0">
        <v>2998</v>
      </c>
      <c r="J861" s="0">
        <v>0</v>
      </c>
    </row>
    <row r="862" spans="1:10" customHeight="0">
      <c r="A862" s="0">
        <f>HYPERLINK("https://dl.dropboxusercontent.com/scl/fi/07gb5es48ihfd8bsxdnbu/ndsu-af.jpg?rlkey=q55wztw86pod6yj4lo9wr7pjb&amp;dl=0","Click to download Image")</f>
      </c>
      <c r="B862" s="0">
        <f>HYPERLINK("https://dl.dropboxusercontent.com/scl/fi/uxl0nxd0wnil745s1rhbq/mens-hoodie-size-charts-beckley.jpg?rlkey=4qgb7c0qapsw1gu9ru8r5r94n&amp;dl=0","Click to download SizeChart")</f>
      </c>
      <c r="C862" s="0" t="inlineStr">
        <is>
          <t>Beckley Mens Hoodie</t>
        </is>
      </c>
      <c r="D862" s="0" t="inlineStr">
        <is>
          <t>'121391</t>
        </is>
      </c>
      <c r="E862" s="0" t="inlineStr">
        <is>
          <t>NDSU BECKLEY:121391A-S</t>
        </is>
      </c>
      <c r="F862" s="0" t="inlineStr">
        <is>
          <t>'813121391045</t>
        </is>
      </c>
      <c r="G862" s="0" t="inlineStr">
        <is>
          <t>MENS</t>
        </is>
      </c>
      <c r="H862" s="0" t="inlineStr">
        <is>
          <t>S</t>
        </is>
      </c>
      <c r="I862" s="0">
        <v>52.99</v>
      </c>
      <c r="J862" s="0">
        <v>2</v>
      </c>
    </row>
    <row r="863" spans="1:10" customHeight="0">
      <c r="A863" s="0">
        <f>HYPERLINK("https://dl.dropboxusercontent.com/scl/fi/07gb5es48ihfd8bsxdnbu/ndsu-af.jpg?rlkey=q55wztw86pod6yj4lo9wr7pjb&amp;dl=0","Click to download Image")</f>
      </c>
      <c r="B863" s="0">
        <f>HYPERLINK("https://dl.dropboxusercontent.com/scl/fi/uxl0nxd0wnil745s1rhbq/mens-hoodie-size-charts-beckley.jpg?rlkey=4qgb7c0qapsw1gu9ru8r5r94n&amp;dl=0","Click to download SizeChart")</f>
      </c>
      <c r="C863" s="0" t="inlineStr">
        <is>
          <t>Beckley Mens Hoodie</t>
        </is>
      </c>
      <c r="D863" s="0" t="inlineStr">
        <is>
          <t>'121391</t>
        </is>
      </c>
      <c r="E863" s="0" t="inlineStr">
        <is>
          <t>NDSU BECKLEY:121391B-M</t>
        </is>
      </c>
      <c r="F863" s="0" t="inlineStr">
        <is>
          <t>'813121391052</t>
        </is>
      </c>
      <c r="G863" s="0" t="inlineStr">
        <is>
          <t>MENS</t>
        </is>
      </c>
      <c r="H863" s="0" t="inlineStr">
        <is>
          <t>M</t>
        </is>
      </c>
      <c r="I863" s="0">
        <v>52.99</v>
      </c>
      <c r="J863" s="0">
        <v>8</v>
      </c>
    </row>
    <row r="864" spans="1:10" customHeight="0">
      <c r="A864" s="0">
        <f>HYPERLINK("https://dl.dropboxusercontent.com/scl/fi/07gb5es48ihfd8bsxdnbu/ndsu-af.jpg?rlkey=q55wztw86pod6yj4lo9wr7pjb&amp;dl=0","Click to download Image")</f>
      </c>
      <c r="B864" s="0">
        <f>HYPERLINK("https://dl.dropboxusercontent.com/scl/fi/uxl0nxd0wnil745s1rhbq/mens-hoodie-size-charts-beckley.jpg?rlkey=4qgb7c0qapsw1gu9ru8r5r94n&amp;dl=0","Click to download SizeChart")</f>
      </c>
      <c r="C864" s="0" t="inlineStr">
        <is>
          <t>Beckley Mens Hoodie</t>
        </is>
      </c>
      <c r="D864" s="0" t="inlineStr">
        <is>
          <t>'121391</t>
        </is>
      </c>
      <c r="E864" s="0" t="inlineStr">
        <is>
          <t>NDSU BECKLEY:121391C-L</t>
        </is>
      </c>
      <c r="F864" s="0" t="inlineStr">
        <is>
          <t>'813121391069</t>
        </is>
      </c>
      <c r="G864" s="0" t="inlineStr">
        <is>
          <t>MENS</t>
        </is>
      </c>
      <c r="H864" s="0" t="inlineStr">
        <is>
          <t>L</t>
        </is>
      </c>
      <c r="I864" s="0">
        <v>52.99</v>
      </c>
      <c r="J864" s="0">
        <v>8</v>
      </c>
    </row>
    <row r="865" spans="1:10" customHeight="0">
      <c r="A865" s="0">
        <f>HYPERLINK("https://dl.dropboxusercontent.com/scl/fi/07gb5es48ihfd8bsxdnbu/ndsu-af.jpg?rlkey=q55wztw86pod6yj4lo9wr7pjb&amp;dl=0","Click to download Image")</f>
      </c>
      <c r="B865" s="0">
        <f>HYPERLINK("https://dl.dropboxusercontent.com/scl/fi/uxl0nxd0wnil745s1rhbq/mens-hoodie-size-charts-beckley.jpg?rlkey=4qgb7c0qapsw1gu9ru8r5r94n&amp;dl=0","Click to download SizeChart")</f>
      </c>
      <c r="C865" s="0" t="inlineStr">
        <is>
          <t>Beckley Mens Hoodie</t>
        </is>
      </c>
      <c r="D865" s="0" t="inlineStr">
        <is>
          <t>'121391</t>
        </is>
      </c>
      <c r="E865" s="0" t="inlineStr">
        <is>
          <t>NDSU BECKLEY:121391D-XL</t>
        </is>
      </c>
      <c r="F865" s="0" t="inlineStr">
        <is>
          <t>'813121391076</t>
        </is>
      </c>
      <c r="G865" s="0" t="inlineStr">
        <is>
          <t>MENS</t>
        </is>
      </c>
      <c r="H865" s="0" t="inlineStr">
        <is>
          <t>XL</t>
        </is>
      </c>
      <c r="I865" s="0">
        <v>52.99</v>
      </c>
      <c r="J865" s="0">
        <v>5</v>
      </c>
    </row>
    <row r="866" spans="1:10" customHeight="0">
      <c r="A866" s="0">
        <f>HYPERLINK("https://dl.dropboxusercontent.com/scl/fi/07gb5es48ihfd8bsxdnbu/ndsu-af.jpg?rlkey=q55wztw86pod6yj4lo9wr7pjb&amp;dl=0","Click to download Image")</f>
      </c>
      <c r="B866" s="0">
        <f>HYPERLINK("https://dl.dropboxusercontent.com/scl/fi/uxl0nxd0wnil745s1rhbq/mens-hoodie-size-charts-beckley.jpg?rlkey=4qgb7c0qapsw1gu9ru8r5r94n&amp;dl=0","Click to download SizeChart")</f>
      </c>
      <c r="C866" s="0" t="inlineStr">
        <is>
          <t>Beckley Mens Hoodie</t>
        </is>
      </c>
      <c r="D866" s="0" t="inlineStr">
        <is>
          <t>'121391</t>
        </is>
      </c>
      <c r="E866" s="0" t="inlineStr">
        <is>
          <t>NDSU BECKLEY:121391E-2XL</t>
        </is>
      </c>
      <c r="F866" s="0" t="inlineStr">
        <is>
          <t>'813121391083</t>
        </is>
      </c>
      <c r="G866" s="0" t="inlineStr">
        <is>
          <t>MENS</t>
        </is>
      </c>
      <c r="H866" s="0" t="inlineStr">
        <is>
          <t>2XL</t>
        </is>
      </c>
      <c r="I866" s="0">
        <v>54.99</v>
      </c>
      <c r="J866" s="0">
        <v>2</v>
      </c>
    </row>
    <row r="867" spans="1:10" customHeight="0">
      <c r="A867" s="0">
        <f>HYPERLINK("https://dl.dropboxusercontent.com/scl/fi/07gb5es48ihfd8bsxdnbu/ndsu-af.jpg?rlkey=q55wztw86pod6yj4lo9wr7pjb&amp;dl=0","Click to download Image")</f>
      </c>
      <c r="B867" s="0">
        <f>HYPERLINK("https://dl.dropboxusercontent.com/scl/fi/uxl0nxd0wnil745s1rhbq/mens-hoodie-size-charts-beckley.jpg?rlkey=4qgb7c0qapsw1gu9ru8r5r94n&amp;dl=0","Click to download SizeChart")</f>
      </c>
      <c r="C867" s="0" t="inlineStr">
        <is>
          <t>Beckley Mens Hoodie</t>
        </is>
      </c>
      <c r="D867" s="0" t="inlineStr">
        <is>
          <t>'121391</t>
        </is>
      </c>
      <c r="E867" s="0" t="inlineStr">
        <is>
          <t>NDSU BECKLEY:121391F-3XL</t>
        </is>
      </c>
      <c r="F867" s="0" t="inlineStr">
        <is>
          <t>'813121391090</t>
        </is>
      </c>
      <c r="G867" s="0" t="inlineStr">
        <is>
          <t>MENS</t>
        </is>
      </c>
      <c r="H867" s="0" t="inlineStr">
        <is>
          <t>3XL</t>
        </is>
      </c>
      <c r="I867" s="0">
        <v>54.99</v>
      </c>
      <c r="J867" s="0">
        <v>1</v>
      </c>
    </row>
    <row r="868" spans="1:10" customHeight="0">
      <c r="A868" s="0">
        <f>HYPERLINK("https://dl.dropboxusercontent.com/scl/fi/07gb5es48ihfd8bsxdnbu/ndsu-af.jpg?rlkey=q55wztw86pod6yj4lo9wr7pjb&amp;dl=0","Click to download Image")</f>
      </c>
      <c r="B868" s="0">
        <f>HYPERLINK("https://dl.dropboxusercontent.com/scl/fi/uxl0nxd0wnil745s1rhbq/mens-hoodie-size-charts-beckley.jpg?rlkey=4qgb7c0qapsw1gu9ru8r5r94n&amp;dl=0","Click to download SizeChart")</f>
      </c>
      <c r="C868" s="0" t="inlineStr">
        <is>
          <t>Beckley Mens Hoodie</t>
        </is>
      </c>
      <c r="D868" s="0" t="inlineStr">
        <is>
          <t>'121391</t>
        </is>
      </c>
      <c r="E868" s="0" t="inlineStr">
        <is>
          <t>NDSU BECKLEY 12 PK (121391)</t>
        </is>
      </c>
      <c r="F868" s="0" t="inlineStr">
        <is>
          <t>'813121391991</t>
        </is>
      </c>
      <c r="G868" s="0" t="inlineStr">
        <is>
          <t>MENS</t>
        </is>
      </c>
      <c r="H868" s="0" t="inlineStr">
        <is>
          <t>12 PACK</t>
        </is>
      </c>
      <c r="I868" s="0">
        <v>617.88</v>
      </c>
      <c r="J868" s="0">
        <v>0</v>
      </c>
    </row>
    <row r="869" spans="1:10" customHeight="0">
      <c r="A869" s="0">
        <f>HYPERLINK("https://dl.dropboxusercontent.com/scl/fi/4ysajothx1wd65g0jqq1r/104284-af.jpg?rlkey=092ytlxyabfkgqb9fyglmdu2x&amp;dl=0","Click to download Image")</f>
      </c>
      <c r="C869" s="0" t="inlineStr">
        <is>
          <t>Mick Men's Cap</t>
        </is>
      </c>
      <c r="D869" s="0" t="inlineStr">
        <is>
          <t>'104284</t>
        </is>
      </c>
      <c r="E869" s="0" t="inlineStr">
        <is>
          <t>MICK:104284</t>
        </is>
      </c>
      <c r="F869" s="0" t="inlineStr">
        <is>
          <t>'700104284015</t>
        </is>
      </c>
      <c r="G869" s="0" t="inlineStr">
        <is>
          <t>MENS</t>
        </is>
      </c>
      <c r="H869" s="0" t="inlineStr">
        <is>
          <t>STANDARD MENS</t>
        </is>
      </c>
      <c r="I869" s="0">
        <v>24.99</v>
      </c>
      <c r="J869" s="0">
        <v>73</v>
      </c>
    </row>
    <row r="870" spans="1:10" customHeight="0">
      <c r="A870" s="0">
        <f>HYPERLINK("https://dl.dropboxusercontent.com/scl/fi/vgodcr2hzggydo57ma3hv/123683-af.jpg?rlkey=wjq3haukoonp8odmzzkn5tvrs&amp;dl=0","Click to download Image")</f>
      </c>
      <c r="B870" s="0">
        <f>HYPERLINK("https://dl.dropboxusercontent.com/scl/fi/ira7ojlkolpzy10pamfpy/graphic-update22022-youth.jpg?rlkey=lnzr7mg0z8stqd6pap0lvl78f&amp;dl=0","Click to download SizeChart")</f>
      </c>
      <c r="C870" s="0" t="inlineStr">
        <is>
          <t>Payton Youth Quilted Jacket</t>
        </is>
      </c>
      <c r="D870" s="0" t="inlineStr">
        <is>
          <t>'123683</t>
        </is>
      </c>
      <c r="E870" s="0" t="inlineStr">
        <is>
          <t>NDSU PAYTON Y GY:123683B-YS</t>
        </is>
      </c>
      <c r="F870" s="0" t="inlineStr">
        <is>
          <t>'813123683018</t>
        </is>
      </c>
      <c r="G870" s="0" t="inlineStr">
        <is>
          <t>YOUTH</t>
        </is>
      </c>
      <c r="H870" s="0" t="inlineStr">
        <is>
          <t>YS</t>
        </is>
      </c>
      <c r="I870" s="0">
        <v>69.99</v>
      </c>
      <c r="J870" s="0">
        <v>3</v>
      </c>
    </row>
    <row r="871" spans="1:10" customHeight="0">
      <c r="A871" s="0">
        <f>HYPERLINK("https://dl.dropboxusercontent.com/scl/fi/vgodcr2hzggydo57ma3hv/123683-af.jpg?rlkey=wjq3haukoonp8odmzzkn5tvrs&amp;dl=0","Click to download Image")</f>
      </c>
      <c r="B871" s="0">
        <f>HYPERLINK("https://dl.dropboxusercontent.com/scl/fi/ira7ojlkolpzy10pamfpy/graphic-update22022-youth.jpg?rlkey=lnzr7mg0z8stqd6pap0lvl78f&amp;dl=0","Click to download SizeChart")</f>
      </c>
      <c r="C871" s="0" t="inlineStr">
        <is>
          <t>Payton Youth Quilted Jacket</t>
        </is>
      </c>
      <c r="D871" s="0" t="inlineStr">
        <is>
          <t>'123683</t>
        </is>
      </c>
      <c r="E871" s="0" t="inlineStr">
        <is>
          <t>NDSU PAYTON Y GY:123683C-YM</t>
        </is>
      </c>
      <c r="F871" s="0" t="inlineStr">
        <is>
          <t>'813123683025</t>
        </is>
      </c>
      <c r="G871" s="0" t="inlineStr">
        <is>
          <t>YOUTH</t>
        </is>
      </c>
      <c r="H871" s="0" t="inlineStr">
        <is>
          <t>YM</t>
        </is>
      </c>
      <c r="I871" s="0">
        <v>69.99</v>
      </c>
      <c r="J871" s="0">
        <v>2</v>
      </c>
    </row>
    <row r="872" spans="1:10" customHeight="0">
      <c r="A872" s="0">
        <f>HYPERLINK("https://dl.dropboxusercontent.com/scl/fi/vgodcr2hzggydo57ma3hv/123683-af.jpg?rlkey=wjq3haukoonp8odmzzkn5tvrs&amp;dl=0","Click to download Image")</f>
      </c>
      <c r="B872" s="0">
        <f>HYPERLINK("https://dl.dropboxusercontent.com/scl/fi/ira7ojlkolpzy10pamfpy/graphic-update22022-youth.jpg?rlkey=lnzr7mg0z8stqd6pap0lvl78f&amp;dl=0","Click to download SizeChart")</f>
      </c>
      <c r="C872" s="0" t="inlineStr">
        <is>
          <t>Payton Youth Quilted Jacket</t>
        </is>
      </c>
      <c r="D872" s="0" t="inlineStr">
        <is>
          <t>'123683</t>
        </is>
      </c>
      <c r="E872" s="0" t="inlineStr">
        <is>
          <t>NDSU PAYTON Y GY:123683D-YL</t>
        </is>
      </c>
      <c r="F872" s="0" t="inlineStr">
        <is>
          <t>'813123683032</t>
        </is>
      </c>
      <c r="G872" s="0" t="inlineStr">
        <is>
          <t>YOUTH</t>
        </is>
      </c>
      <c r="H872" s="0" t="inlineStr">
        <is>
          <t>YL</t>
        </is>
      </c>
      <c r="I872" s="0">
        <v>69.99</v>
      </c>
      <c r="J872" s="0">
        <v>1</v>
      </c>
    </row>
    <row r="873" spans="1:10" customHeight="0">
      <c r="A873" s="0">
        <f>HYPERLINK("https://dl.dropboxusercontent.com/scl/fi/vgodcr2hzggydo57ma3hv/123683-af.jpg?rlkey=wjq3haukoonp8odmzzkn5tvrs&amp;dl=0","Click to download Image")</f>
      </c>
      <c r="B873" s="0">
        <f>HYPERLINK("https://dl.dropboxusercontent.com/scl/fi/ira7ojlkolpzy10pamfpy/graphic-update22022-youth.jpg?rlkey=lnzr7mg0z8stqd6pap0lvl78f&amp;dl=0","Click to download SizeChart")</f>
      </c>
      <c r="C873" s="0" t="inlineStr">
        <is>
          <t>Payton Youth Quilted Jacket</t>
        </is>
      </c>
      <c r="D873" s="0" t="inlineStr">
        <is>
          <t>'123683</t>
        </is>
      </c>
      <c r="E873" s="0" t="inlineStr">
        <is>
          <t>NDSU PAYTON Y GY:123683E-YXL</t>
        </is>
      </c>
      <c r="F873" s="0" t="inlineStr">
        <is>
          <t>'813123683049</t>
        </is>
      </c>
      <c r="G873" s="0" t="inlineStr">
        <is>
          <t>YOUTH</t>
        </is>
      </c>
      <c r="H873" s="0" t="inlineStr">
        <is>
          <t>YXL</t>
        </is>
      </c>
      <c r="I873" s="0">
        <v>69.99</v>
      </c>
      <c r="J873" s="0">
        <v>2</v>
      </c>
    </row>
    <row r="874" spans="1:10" customHeight="0">
      <c r="A874" s="0">
        <f>HYPERLINK("https://dl.dropboxusercontent.com/scl/fi/vgodcr2hzggydo57ma3hv/123683-af.jpg?rlkey=wjq3haukoonp8odmzzkn5tvrs&amp;dl=0","Click to download Image")</f>
      </c>
      <c r="B874" s="0">
        <f>HYPERLINK("https://dl.dropboxusercontent.com/scl/fi/ira7ojlkolpzy10pamfpy/graphic-update22022-youth.jpg?rlkey=lnzr7mg0z8stqd6pap0lvl78f&amp;dl=0","Click to download SizeChart")</f>
      </c>
      <c r="C874" s="0" t="inlineStr">
        <is>
          <t>Payton Youth Quilted Jacket</t>
        </is>
      </c>
      <c r="D874" s="0" t="inlineStr">
        <is>
          <t>'123683</t>
        </is>
      </c>
      <c r="E874" s="0" t="inlineStr">
        <is>
          <t>NDSU PAYTON Y GY 12PK:123683Z-12PK</t>
        </is>
      </c>
      <c r="F874" s="0" t="inlineStr">
        <is>
          <t>'813123683995</t>
        </is>
      </c>
      <c r="G874" s="0" t="inlineStr">
        <is>
          <t>YOUTH</t>
        </is>
      </c>
      <c r="H874" s="0" t="inlineStr">
        <is>
          <t>12 PACK</t>
        </is>
      </c>
      <c r="I874" s="0">
        <v>672</v>
      </c>
      <c r="J874" s="0">
        <v>0</v>
      </c>
    </row>
    <row r="875" spans="1:10" customHeight="0">
      <c r="A875" s="0">
        <f>HYPERLINK("https://dl.dropboxusercontent.com/scl/fi/km501b9u9vp8esc93ewu1/104308-af.jpg?rlkey=0lc1dvlc6la2oomkg27elqk0x&amp;dl=0","Click to download Image")</f>
      </c>
      <c r="C875" s="0" t="inlineStr">
        <is>
          <t>Sloan Women's Cap</t>
        </is>
      </c>
      <c r="D875" s="0" t="inlineStr">
        <is>
          <t>'104308</t>
        </is>
      </c>
      <c r="E875" s="0" t="inlineStr">
        <is>
          <t>SLOAN:104308</t>
        </is>
      </c>
      <c r="F875" s="0" t="inlineStr">
        <is>
          <t>'700104308018</t>
        </is>
      </c>
      <c r="G875" s="0" t="inlineStr">
        <is>
          <t>WOMENS</t>
        </is>
      </c>
      <c r="H875" s="0" t="inlineStr">
        <is>
          <t>WOMENS</t>
        </is>
      </c>
      <c r="I875" s="0">
        <v>22</v>
      </c>
      <c r="J875" s="0">
        <v>140</v>
      </c>
    </row>
    <row r="876" spans="1:10" customHeight="0">
      <c r="A876" s="0">
        <f>HYPERLINK("https://dl.dropboxusercontent.com/scl/fi/2aiodkq0dz0kp4umif6u6/122401-af.jpg?rlkey=i6yzmmdthjki5d0p9pcdflyu2&amp;dl=0","Click to download Image")</f>
      </c>
      <c r="B876" s="0">
        <f>HYPERLINK("https://dl.dropboxusercontent.com/scl/fi/zt6rr4s1v877c13bb8u07/womens-hoodie-and-sweatshirt-size-chartstierney.jpg?rlkey=wo8zuxni1v0x7sd9039xez75j&amp;dl=0","Click to download SizeChart")</f>
      </c>
      <c r="C876" s="0" t="inlineStr">
        <is>
          <t>Tierney Women's Hoodie</t>
        </is>
      </c>
      <c r="D876" s="0" t="inlineStr">
        <is>
          <t>'122401</t>
        </is>
      </c>
      <c r="E876" s="0" t="inlineStr">
        <is>
          <t>NDSU W TIERNE GY:122401A - S</t>
        </is>
      </c>
      <c r="F876" s="0" t="inlineStr">
        <is>
          <t>'813122401040</t>
        </is>
      </c>
      <c r="G876" s="0" t="inlineStr">
        <is>
          <t>WOMENS</t>
        </is>
      </c>
      <c r="H876" s="0" t="inlineStr">
        <is>
          <t>S</t>
        </is>
      </c>
      <c r="I876" s="0">
        <v>52.99</v>
      </c>
      <c r="J876" s="0">
        <v>4</v>
      </c>
    </row>
    <row r="877" spans="1:10" customHeight="0">
      <c r="A877" s="0">
        <f>HYPERLINK("https://dl.dropboxusercontent.com/scl/fi/2aiodkq0dz0kp4umif6u6/122401-af.jpg?rlkey=i6yzmmdthjki5d0p9pcdflyu2&amp;dl=0","Click to download Image")</f>
      </c>
      <c r="B877" s="0">
        <f>HYPERLINK("https://dl.dropboxusercontent.com/scl/fi/zt6rr4s1v877c13bb8u07/womens-hoodie-and-sweatshirt-size-chartstierney.jpg?rlkey=wo8zuxni1v0x7sd9039xez75j&amp;dl=0","Click to download SizeChart")</f>
      </c>
      <c r="C877" s="0" t="inlineStr">
        <is>
          <t>Tierney Women's Hoodie</t>
        </is>
      </c>
      <c r="D877" s="0" t="inlineStr">
        <is>
          <t>'122401</t>
        </is>
      </c>
      <c r="E877" s="0" t="inlineStr">
        <is>
          <t>NDSU W TIERNE GY:122401B - M</t>
        </is>
      </c>
      <c r="F877" s="0" t="inlineStr">
        <is>
          <t>'813122401057</t>
        </is>
      </c>
      <c r="G877" s="0" t="inlineStr">
        <is>
          <t>WOMENS</t>
        </is>
      </c>
      <c r="H877" s="0" t="inlineStr">
        <is>
          <t>M</t>
        </is>
      </c>
      <c r="I877" s="0">
        <v>52.99</v>
      </c>
      <c r="J877" s="0">
        <v>5</v>
      </c>
    </row>
    <row r="878" spans="1:10" customHeight="0">
      <c r="A878" s="0">
        <f>HYPERLINK("https://dl.dropboxusercontent.com/scl/fi/2aiodkq0dz0kp4umif6u6/122401-af.jpg?rlkey=i6yzmmdthjki5d0p9pcdflyu2&amp;dl=0","Click to download Image")</f>
      </c>
      <c r="B878" s="0">
        <f>HYPERLINK("https://dl.dropboxusercontent.com/scl/fi/zt6rr4s1v877c13bb8u07/womens-hoodie-and-sweatshirt-size-chartstierney.jpg?rlkey=wo8zuxni1v0x7sd9039xez75j&amp;dl=0","Click to download SizeChart")</f>
      </c>
      <c r="C878" s="0" t="inlineStr">
        <is>
          <t>Tierney Women's Hoodie</t>
        </is>
      </c>
      <c r="D878" s="0" t="inlineStr">
        <is>
          <t>'122401</t>
        </is>
      </c>
      <c r="E878" s="0" t="inlineStr">
        <is>
          <t>NDSU W TIERNE GY:122401C - L</t>
        </is>
      </c>
      <c r="F878" s="0" t="inlineStr">
        <is>
          <t>'813122401064</t>
        </is>
      </c>
      <c r="G878" s="0" t="inlineStr">
        <is>
          <t>WOMENS</t>
        </is>
      </c>
      <c r="H878" s="0" t="inlineStr">
        <is>
          <t>L</t>
        </is>
      </c>
      <c r="I878" s="0">
        <v>52.99</v>
      </c>
      <c r="J878" s="0">
        <v>6</v>
      </c>
    </row>
    <row r="879" spans="1:10" customHeight="0">
      <c r="A879" s="0">
        <f>HYPERLINK("https://dl.dropboxusercontent.com/scl/fi/2aiodkq0dz0kp4umif6u6/122401-af.jpg?rlkey=i6yzmmdthjki5d0p9pcdflyu2&amp;dl=0","Click to download Image")</f>
      </c>
      <c r="B879" s="0">
        <f>HYPERLINK("https://dl.dropboxusercontent.com/scl/fi/zt6rr4s1v877c13bb8u07/womens-hoodie-and-sweatshirt-size-chartstierney.jpg?rlkey=wo8zuxni1v0x7sd9039xez75j&amp;dl=0","Click to download SizeChart")</f>
      </c>
      <c r="C879" s="0" t="inlineStr">
        <is>
          <t>Tierney Women's Hoodie</t>
        </is>
      </c>
      <c r="D879" s="0" t="inlineStr">
        <is>
          <t>'122401</t>
        </is>
      </c>
      <c r="E879" s="0" t="inlineStr">
        <is>
          <t>NDSU W TIERNE GY:122401D - XL</t>
        </is>
      </c>
      <c r="F879" s="0" t="inlineStr">
        <is>
          <t>'813122401071</t>
        </is>
      </c>
      <c r="G879" s="0" t="inlineStr">
        <is>
          <t>WOMENS</t>
        </is>
      </c>
      <c r="H879" s="0" t="inlineStr">
        <is>
          <t>XL</t>
        </is>
      </c>
      <c r="I879" s="0">
        <v>52.99</v>
      </c>
      <c r="J879" s="0">
        <v>4</v>
      </c>
    </row>
    <row r="880" spans="1:10" customHeight="0">
      <c r="A880" s="0">
        <f>HYPERLINK("https://dl.dropboxusercontent.com/scl/fi/2aiodkq0dz0kp4umif6u6/122401-af.jpg?rlkey=i6yzmmdthjki5d0p9pcdflyu2&amp;dl=0","Click to download Image")</f>
      </c>
      <c r="B880" s="0">
        <f>HYPERLINK("https://dl.dropboxusercontent.com/scl/fi/zt6rr4s1v877c13bb8u07/womens-hoodie-and-sweatshirt-size-chartstierney.jpg?rlkey=wo8zuxni1v0x7sd9039xez75j&amp;dl=0","Click to download SizeChart")</f>
      </c>
      <c r="C880" s="0" t="inlineStr">
        <is>
          <t>Tierney Women's Hoodie</t>
        </is>
      </c>
      <c r="D880" s="0" t="inlineStr">
        <is>
          <t>'122401</t>
        </is>
      </c>
      <c r="F880" s="0" t="inlineStr">
        <is>
          <t>'000000000000</t>
        </is>
      </c>
      <c r="G880" s="0" t="inlineStr">
        <is>
          <t>WOMENS</t>
        </is>
      </c>
      <c r="H880" s="0" t="inlineStr">
        <is>
          <t>2XL</t>
        </is>
      </c>
      <c r="I880" s="0">
        <v>52.99</v>
      </c>
      <c r="J880" s="0">
        <v>0</v>
      </c>
    </row>
    <row r="881" spans="1:10" customHeight="0">
      <c r="A881" s="0">
        <f>HYPERLINK("https://dl.dropboxusercontent.com/scl/fi/2aiodkq0dz0kp4umif6u6/122401-af.jpg?rlkey=i6yzmmdthjki5d0p9pcdflyu2&amp;dl=0","Click to download Image")</f>
      </c>
      <c r="B881" s="0">
        <f>HYPERLINK("https://dl.dropboxusercontent.com/scl/fi/zt6rr4s1v877c13bb8u07/womens-hoodie-and-sweatshirt-size-chartstierney.jpg?rlkey=wo8zuxni1v0x7sd9039xez75j&amp;dl=0","Click to download SizeChart")</f>
      </c>
      <c r="C881" s="0" t="inlineStr">
        <is>
          <t>Tierney Women's Hoodie</t>
        </is>
      </c>
      <c r="D881" s="0" t="inlineStr">
        <is>
          <t>'122401</t>
        </is>
      </c>
      <c r="F881" s="0" t="inlineStr">
        <is>
          <t>'000000000000</t>
        </is>
      </c>
      <c r="G881" s="0" t="inlineStr">
        <is>
          <t>WOMENS</t>
        </is>
      </c>
      <c r="H881" s="0" t="inlineStr">
        <is>
          <t>3XL</t>
        </is>
      </c>
      <c r="I881" s="0">
        <v>52.99</v>
      </c>
      <c r="J881" s="0">
        <v>0</v>
      </c>
    </row>
    <row r="882" spans="1:10" customHeight="0">
      <c r="A882" s="0">
        <f>HYPERLINK("https://dl.dropboxusercontent.com/scl/fi/93fhgbknh8hqeitm6tfss/104358-af.jpg?rlkey=b9ah75cvkm10582a0xip7sht1&amp;dl=0","Click to download Image")</f>
      </c>
      <c r="C882" s="0" t="inlineStr">
        <is>
          <t>Myers Men's Cap</t>
        </is>
      </c>
      <c r="D882" s="0" t="inlineStr">
        <is>
          <t>'104358</t>
        </is>
      </c>
      <c r="E882" s="0" t="inlineStr">
        <is>
          <t>MYERS:104358</t>
        </is>
      </c>
      <c r="F882" s="0" t="inlineStr">
        <is>
          <t>'700104358013</t>
        </is>
      </c>
      <c r="G882" s="0" t="inlineStr">
        <is>
          <t>MENS</t>
        </is>
      </c>
      <c r="H882" s="0" t="inlineStr">
        <is>
          <t>STANDARD MENS</t>
        </is>
      </c>
      <c r="I882" s="0">
        <v>21.99</v>
      </c>
      <c r="J882" s="0">
        <v>131</v>
      </c>
    </row>
    <row r="883" spans="1:10" customHeight="0">
      <c r="A883" s="0">
        <f>HYPERLINK("https://dl.dropboxusercontent.com/scl/fi/q4o1nhwis9q7m248te4sr/114740af67623.jpg?rlkey=uu8feho7r1e8qk2g0wwtr8x9o&amp;dl=0","Click to download Image")</f>
      </c>
      <c r="B883" s="0">
        <f>HYPERLINK("https://dl.dropboxusercontent.com/scl/fi/fkvu8xv02fpvj2ezqw06k/womens-pullover-size-chartsjayda.jpg?rlkey=7z53xwoqclsvibttnahvfn1xh&amp;dl=0","Click to download SizeChart")</f>
      </c>
      <c r="C883" s="0" t="inlineStr">
        <is>
          <t>Jayda Sherpa Ladies Half Zip</t>
        </is>
      </c>
      <c r="D883" s="0" t="inlineStr">
        <is>
          <t>'122400</t>
        </is>
      </c>
      <c r="E883" s="0" t="inlineStr">
        <is>
          <t>NDSU W REMI LN:122400A-S</t>
        </is>
      </c>
      <c r="F883" s="0" t="inlineStr">
        <is>
          <t>'813122400043</t>
        </is>
      </c>
      <c r="G883" s="0" t="inlineStr">
        <is>
          <t>WOMENS</t>
        </is>
      </c>
      <c r="H883" s="0" t="inlineStr">
        <is>
          <t>S</t>
        </is>
      </c>
      <c r="I883" s="0">
        <v>44.99</v>
      </c>
      <c r="J883" s="0">
        <v>0</v>
      </c>
    </row>
    <row r="884" spans="1:10" customHeight="0">
      <c r="A884" s="0">
        <f>HYPERLINK("https://dl.dropboxusercontent.com/scl/fi/q4o1nhwis9q7m248te4sr/114740af67623.jpg?rlkey=uu8feho7r1e8qk2g0wwtr8x9o&amp;dl=0","Click to download Image")</f>
      </c>
      <c r="B884" s="0">
        <f>HYPERLINK("https://dl.dropboxusercontent.com/scl/fi/fkvu8xv02fpvj2ezqw06k/womens-pullover-size-chartsjayda.jpg?rlkey=7z53xwoqclsvibttnahvfn1xh&amp;dl=0","Click to download SizeChart")</f>
      </c>
      <c r="C884" s="0" t="inlineStr">
        <is>
          <t>Jayda Sherpa Ladies Half Zip</t>
        </is>
      </c>
      <c r="D884" s="0" t="inlineStr">
        <is>
          <t>'122400</t>
        </is>
      </c>
      <c r="E884" s="0" t="inlineStr">
        <is>
          <t>NDSU W REMI LN:122400B-M</t>
        </is>
      </c>
      <c r="F884" s="0" t="inlineStr">
        <is>
          <t>'813122400050</t>
        </is>
      </c>
      <c r="G884" s="0" t="inlineStr">
        <is>
          <t>WOMENS</t>
        </is>
      </c>
      <c r="H884" s="0" t="inlineStr">
        <is>
          <t>M</t>
        </is>
      </c>
      <c r="I884" s="0">
        <v>44.99</v>
      </c>
      <c r="J884" s="0">
        <v>4</v>
      </c>
    </row>
    <row r="885" spans="1:10" customHeight="0">
      <c r="A885" s="0">
        <f>HYPERLINK("https://dl.dropboxusercontent.com/scl/fi/q4o1nhwis9q7m248te4sr/114740af67623.jpg?rlkey=uu8feho7r1e8qk2g0wwtr8x9o&amp;dl=0","Click to download Image")</f>
      </c>
      <c r="B885" s="0">
        <f>HYPERLINK("https://dl.dropboxusercontent.com/scl/fi/fkvu8xv02fpvj2ezqw06k/womens-pullover-size-chartsjayda.jpg?rlkey=7z53xwoqclsvibttnahvfn1xh&amp;dl=0","Click to download SizeChart")</f>
      </c>
      <c r="C885" s="0" t="inlineStr">
        <is>
          <t>Jayda Sherpa Ladies Half Zip</t>
        </is>
      </c>
      <c r="D885" s="0" t="inlineStr">
        <is>
          <t>'122400</t>
        </is>
      </c>
      <c r="E885" s="0" t="inlineStr">
        <is>
          <t>NDSU W REMI LN:122400C-L</t>
        </is>
      </c>
      <c r="F885" s="0" t="inlineStr">
        <is>
          <t>'813122400067</t>
        </is>
      </c>
      <c r="G885" s="0" t="inlineStr">
        <is>
          <t>WOMENS</t>
        </is>
      </c>
      <c r="H885" s="0" t="inlineStr">
        <is>
          <t>L</t>
        </is>
      </c>
      <c r="I885" s="0">
        <v>44.99</v>
      </c>
      <c r="J885" s="0">
        <v>1</v>
      </c>
    </row>
    <row r="886" spans="1:10" customHeight="0">
      <c r="A886" s="0">
        <f>HYPERLINK("https://dl.dropboxusercontent.com/scl/fi/q4o1nhwis9q7m248te4sr/114740af67623.jpg?rlkey=uu8feho7r1e8qk2g0wwtr8x9o&amp;dl=0","Click to download Image")</f>
      </c>
      <c r="B886" s="0">
        <f>HYPERLINK("https://dl.dropboxusercontent.com/scl/fi/fkvu8xv02fpvj2ezqw06k/womens-pullover-size-chartsjayda.jpg?rlkey=7z53xwoqclsvibttnahvfn1xh&amp;dl=0","Click to download SizeChart")</f>
      </c>
      <c r="C886" s="0" t="inlineStr">
        <is>
          <t>Jayda Sherpa Ladies Half Zip</t>
        </is>
      </c>
      <c r="D886" s="0" t="inlineStr">
        <is>
          <t>'122400</t>
        </is>
      </c>
      <c r="E886" s="0" t="inlineStr">
        <is>
          <t>NDSU W REMI LN:122400D-XL</t>
        </is>
      </c>
      <c r="F886" s="0" t="inlineStr">
        <is>
          <t>'813122400074</t>
        </is>
      </c>
      <c r="G886" s="0" t="inlineStr">
        <is>
          <t>WOMENS</t>
        </is>
      </c>
      <c r="H886" s="0" t="inlineStr">
        <is>
          <t>XL</t>
        </is>
      </c>
      <c r="I886" s="0">
        <v>44.99</v>
      </c>
      <c r="J886" s="0">
        <v>1</v>
      </c>
    </row>
    <row r="887" spans="1:10" customHeight="0">
      <c r="A887" s="0">
        <f>HYPERLINK("https://dl.dropboxusercontent.com/scl/fi/h3lshsdwb6lzyamzrw6un/ndsu.jpg?rlkey=j6a7w4u5ngg7bok84siwzasp5&amp;dl=0","Click to download Image")</f>
      </c>
      <c r="B887" s="0">
        <f>HYPERLINK("https://dl.dropboxusercontent.com/scl/fi/hp9azgxk1q9mhpm0a9m35/marta.jpg?rlkey=j01fx2qbmqwm1ou1jpch5anqd&amp;dl=0","Click to download SizeChart")</f>
      </c>
      <c r="C887" s="0" t="inlineStr">
        <is>
          <t>Marta Womens Golf Polo</t>
        </is>
      </c>
      <c r="D887" s="0" t="inlineStr">
        <is>
          <t>'128716</t>
        </is>
      </c>
      <c r="E887" s="0" t="inlineStr">
        <is>
          <t>NDSU MARTA W BK:128716A-S</t>
        </is>
      </c>
      <c r="F887" s="0" t="inlineStr">
        <is>
          <t>'813128716049</t>
        </is>
      </c>
      <c r="G887" s="0" t="inlineStr">
        <is>
          <t>WOMENS</t>
        </is>
      </c>
      <c r="H887" s="0" t="inlineStr">
        <is>
          <t>S</t>
        </is>
      </c>
      <c r="I887" s="0">
        <v>40.98</v>
      </c>
      <c r="J887" s="0">
        <v>5</v>
      </c>
    </row>
    <row r="888" spans="1:10" customHeight="0">
      <c r="A888" s="0">
        <f>HYPERLINK("https://dl.dropboxusercontent.com/scl/fi/h3lshsdwb6lzyamzrw6un/ndsu.jpg?rlkey=j6a7w4u5ngg7bok84siwzasp5&amp;dl=0","Click to download Image")</f>
      </c>
      <c r="B888" s="0">
        <f>HYPERLINK("https://dl.dropboxusercontent.com/scl/fi/hp9azgxk1q9mhpm0a9m35/marta.jpg?rlkey=j01fx2qbmqwm1ou1jpch5anqd&amp;dl=0","Click to download SizeChart")</f>
      </c>
      <c r="C888" s="0" t="inlineStr">
        <is>
          <t>Marta Womens Golf Polo</t>
        </is>
      </c>
      <c r="D888" s="0" t="inlineStr">
        <is>
          <t>'128716</t>
        </is>
      </c>
      <c r="E888" s="0" t="inlineStr">
        <is>
          <t>NDSU MARTA W BK:128716B-M</t>
        </is>
      </c>
      <c r="F888" s="0" t="inlineStr">
        <is>
          <t>'813128716056</t>
        </is>
      </c>
      <c r="G888" s="0" t="inlineStr">
        <is>
          <t>WOMENS</t>
        </is>
      </c>
      <c r="H888" s="0" t="inlineStr">
        <is>
          <t>M</t>
        </is>
      </c>
      <c r="I888" s="0">
        <v>40.98</v>
      </c>
      <c r="J888" s="0">
        <v>11</v>
      </c>
    </row>
    <row r="889" spans="1:10" customHeight="0">
      <c r="A889" s="0">
        <f>HYPERLINK("https://dl.dropboxusercontent.com/scl/fi/h3lshsdwb6lzyamzrw6un/ndsu.jpg?rlkey=j6a7w4u5ngg7bok84siwzasp5&amp;dl=0","Click to download Image")</f>
      </c>
      <c r="B889" s="0">
        <f>HYPERLINK("https://dl.dropboxusercontent.com/scl/fi/hp9azgxk1q9mhpm0a9m35/marta.jpg?rlkey=j01fx2qbmqwm1ou1jpch5anqd&amp;dl=0","Click to download SizeChart")</f>
      </c>
      <c r="C889" s="0" t="inlineStr">
        <is>
          <t>Marta Womens Golf Polo</t>
        </is>
      </c>
      <c r="D889" s="0" t="inlineStr">
        <is>
          <t>'128716</t>
        </is>
      </c>
      <c r="E889" s="0" t="inlineStr">
        <is>
          <t>NDSU MARTA W BK:128716C-L</t>
        </is>
      </c>
      <c r="F889" s="0" t="inlineStr">
        <is>
          <t>'813128716063</t>
        </is>
      </c>
      <c r="G889" s="0" t="inlineStr">
        <is>
          <t>WOMENS</t>
        </is>
      </c>
      <c r="H889" s="0" t="inlineStr">
        <is>
          <t>L</t>
        </is>
      </c>
      <c r="I889" s="0">
        <v>40.98</v>
      </c>
      <c r="J889" s="0">
        <v>12</v>
      </c>
    </row>
    <row r="890" spans="1:10" customHeight="0">
      <c r="A890" s="0">
        <f>HYPERLINK("https://dl.dropboxusercontent.com/scl/fi/h3lshsdwb6lzyamzrw6un/ndsu.jpg?rlkey=j6a7w4u5ngg7bok84siwzasp5&amp;dl=0","Click to download Image")</f>
      </c>
      <c r="B890" s="0">
        <f>HYPERLINK("https://dl.dropboxusercontent.com/scl/fi/hp9azgxk1q9mhpm0a9m35/marta.jpg?rlkey=j01fx2qbmqwm1ou1jpch5anqd&amp;dl=0","Click to download SizeChart")</f>
      </c>
      <c r="C890" s="0" t="inlineStr">
        <is>
          <t>Marta Womens Golf Polo</t>
        </is>
      </c>
      <c r="D890" s="0" t="inlineStr">
        <is>
          <t>'128716</t>
        </is>
      </c>
      <c r="E890" s="0" t="inlineStr">
        <is>
          <t>NDSU MARTA W BK:128716D-XL</t>
        </is>
      </c>
      <c r="F890" s="0" t="inlineStr">
        <is>
          <t>'813128716070</t>
        </is>
      </c>
      <c r="G890" s="0" t="inlineStr">
        <is>
          <t>WOMENS</t>
        </is>
      </c>
      <c r="H890" s="0" t="inlineStr">
        <is>
          <t>XL</t>
        </is>
      </c>
      <c r="I890" s="0">
        <v>40.98</v>
      </c>
      <c r="J890" s="0">
        <v>5</v>
      </c>
    </row>
    <row r="891" spans="1:10" customHeight="0">
      <c r="A891" s="0">
        <f>HYPERLINK("https://dl.dropboxusercontent.com/scl/fi/h3lshsdwb6lzyamzrw6un/ndsu.jpg?rlkey=j6a7w4u5ngg7bok84siwzasp5&amp;dl=0","Click to download Image")</f>
      </c>
      <c r="B891" s="0">
        <f>HYPERLINK("https://dl.dropboxusercontent.com/scl/fi/hp9azgxk1q9mhpm0a9m35/marta.jpg?rlkey=j01fx2qbmqwm1ou1jpch5anqd&amp;dl=0","Click to download SizeChart")</f>
      </c>
      <c r="C891" s="0" t="inlineStr">
        <is>
          <t>Marta Womens Golf Polo</t>
        </is>
      </c>
      <c r="D891" s="0" t="inlineStr">
        <is>
          <t>'128716</t>
        </is>
      </c>
      <c r="E891" s="0" t="inlineStr">
        <is>
          <t>NDSU MARTA W BK:128716E-2XL</t>
        </is>
      </c>
      <c r="F891" s="0" t="inlineStr">
        <is>
          <t>'813128716087</t>
        </is>
      </c>
      <c r="G891" s="0" t="inlineStr">
        <is>
          <t>WOMENS</t>
        </is>
      </c>
      <c r="H891" s="0" t="inlineStr">
        <is>
          <t>2XL</t>
        </is>
      </c>
      <c r="I891" s="0">
        <v>42.98</v>
      </c>
      <c r="J891" s="0">
        <v>3</v>
      </c>
    </row>
    <row r="892" spans="1:10" customHeight="0">
      <c r="A892" s="0">
        <f>HYPERLINK("https://dl.dropboxusercontent.com/scl/fi/h3lshsdwb6lzyamzrw6un/ndsu.jpg?rlkey=j6a7w4u5ngg7bok84siwzasp5&amp;dl=0","Click to download Image")</f>
      </c>
      <c r="B892" s="0">
        <f>HYPERLINK("https://dl.dropboxusercontent.com/scl/fi/hp9azgxk1q9mhpm0a9m35/marta.jpg?rlkey=j01fx2qbmqwm1ou1jpch5anqd&amp;dl=0","Click to download SizeChart")</f>
      </c>
      <c r="C892" s="0" t="inlineStr">
        <is>
          <t>Marta Womens Golf Polo</t>
        </is>
      </c>
      <c r="D892" s="0" t="inlineStr">
        <is>
          <t>'128716</t>
        </is>
      </c>
      <c r="E892" s="0" t="inlineStr">
        <is>
          <t>NDSU MARTA W BK:128716F-3XL</t>
        </is>
      </c>
      <c r="F892" s="0" t="inlineStr">
        <is>
          <t>'813128716094</t>
        </is>
      </c>
      <c r="G892" s="0" t="inlineStr">
        <is>
          <t>WOMENS</t>
        </is>
      </c>
      <c r="H892" s="0" t="inlineStr">
        <is>
          <t>3XL</t>
        </is>
      </c>
      <c r="I892" s="0">
        <v>42.98</v>
      </c>
      <c r="J892" s="0">
        <v>0</v>
      </c>
    </row>
    <row r="893" spans="1:10" customHeight="0">
      <c r="A893" s="0">
        <f>HYPERLINK("https://dl.dropboxusercontent.com/scl/fi/u4501qt8lljencmuggsi3/ndsu.jpg?rlkey=5wtpi0waxhopjwte4s2uow2xf&amp;dl=0","Click to download Image")</f>
      </c>
      <c r="B893" s="0">
        <f>HYPERLINK("https://dl.dropboxusercontent.com/scl/fi/fbp8bvgw5g2i93grch2vd/mens-polo-size-chartsbrent.jpg?rlkey=rpxyawf7o9i3b2ri9qpnyfutr&amp;dl=0","Click to download SizeChart")</f>
      </c>
      <c r="C893" s="0" t="inlineStr">
        <is>
          <t>Victor Mens Golf Polo</t>
        </is>
      </c>
      <c r="D893" s="0" t="inlineStr">
        <is>
          <t>'128713</t>
        </is>
      </c>
      <c r="E893" s="0" t="inlineStr">
        <is>
          <t>NDSU VICTOR M GY:128713A-S</t>
        </is>
      </c>
      <c r="F893" s="0" t="inlineStr">
        <is>
          <t>'813128713048</t>
        </is>
      </c>
      <c r="G893" s="0" t="inlineStr">
        <is>
          <t>MENS</t>
        </is>
      </c>
      <c r="H893" s="0" t="inlineStr">
        <is>
          <t>S</t>
        </is>
      </c>
      <c r="I893" s="0">
        <v>40.98</v>
      </c>
      <c r="J893" s="0">
        <v>3</v>
      </c>
    </row>
    <row r="894" spans="1:10" customHeight="0">
      <c r="A894" s="0">
        <f>HYPERLINK("https://dl.dropboxusercontent.com/scl/fi/u4501qt8lljencmuggsi3/ndsu.jpg?rlkey=5wtpi0waxhopjwte4s2uow2xf&amp;dl=0","Click to download Image")</f>
      </c>
      <c r="B894" s="0">
        <f>HYPERLINK("https://dl.dropboxusercontent.com/scl/fi/fbp8bvgw5g2i93grch2vd/mens-polo-size-chartsbrent.jpg?rlkey=rpxyawf7o9i3b2ri9qpnyfutr&amp;dl=0","Click to download SizeChart")</f>
      </c>
      <c r="C894" s="0" t="inlineStr">
        <is>
          <t>Victor Mens Golf Polo</t>
        </is>
      </c>
      <c r="D894" s="0" t="inlineStr">
        <is>
          <t>'128713</t>
        </is>
      </c>
      <c r="E894" s="0" t="inlineStr">
        <is>
          <t>NDSU VICTOR M GY:128713B-M</t>
        </is>
      </c>
      <c r="F894" s="0" t="inlineStr">
        <is>
          <t>'813128713055</t>
        </is>
      </c>
      <c r="G894" s="0" t="inlineStr">
        <is>
          <t>MENS</t>
        </is>
      </c>
      <c r="H894" s="0" t="inlineStr">
        <is>
          <t>M</t>
        </is>
      </c>
      <c r="I894" s="0">
        <v>40.98</v>
      </c>
      <c r="J894" s="0">
        <v>6</v>
      </c>
    </row>
    <row r="895" spans="1:10" customHeight="0">
      <c r="A895" s="0">
        <f>HYPERLINK("https://dl.dropboxusercontent.com/scl/fi/u4501qt8lljencmuggsi3/ndsu.jpg?rlkey=5wtpi0waxhopjwte4s2uow2xf&amp;dl=0","Click to download Image")</f>
      </c>
      <c r="B895" s="0">
        <f>HYPERLINK("https://dl.dropboxusercontent.com/scl/fi/fbp8bvgw5g2i93grch2vd/mens-polo-size-chartsbrent.jpg?rlkey=rpxyawf7o9i3b2ri9qpnyfutr&amp;dl=0","Click to download SizeChart")</f>
      </c>
      <c r="C895" s="0" t="inlineStr">
        <is>
          <t>Victor Mens Golf Polo</t>
        </is>
      </c>
      <c r="D895" s="0" t="inlineStr">
        <is>
          <t>'128713</t>
        </is>
      </c>
      <c r="E895" s="0" t="inlineStr">
        <is>
          <t>NDSU VICTOR M GY:128713C-L</t>
        </is>
      </c>
      <c r="F895" s="0" t="inlineStr">
        <is>
          <t>'813128713062</t>
        </is>
      </c>
      <c r="G895" s="0" t="inlineStr">
        <is>
          <t>MENS</t>
        </is>
      </c>
      <c r="H895" s="0" t="inlineStr">
        <is>
          <t>L</t>
        </is>
      </c>
      <c r="I895" s="0">
        <v>40.98</v>
      </c>
      <c r="J895" s="0">
        <v>5</v>
      </c>
    </row>
    <row r="896" spans="1:10" customHeight="0">
      <c r="A896" s="0">
        <f>HYPERLINK("https://dl.dropboxusercontent.com/scl/fi/u4501qt8lljencmuggsi3/ndsu.jpg?rlkey=5wtpi0waxhopjwte4s2uow2xf&amp;dl=0","Click to download Image")</f>
      </c>
      <c r="B896" s="0">
        <f>HYPERLINK("https://dl.dropboxusercontent.com/scl/fi/fbp8bvgw5g2i93grch2vd/mens-polo-size-chartsbrent.jpg?rlkey=rpxyawf7o9i3b2ri9qpnyfutr&amp;dl=0","Click to download SizeChart")</f>
      </c>
      <c r="C896" s="0" t="inlineStr">
        <is>
          <t>Victor Mens Golf Polo</t>
        </is>
      </c>
      <c r="D896" s="0" t="inlineStr">
        <is>
          <t>'128713</t>
        </is>
      </c>
      <c r="E896" s="0" t="inlineStr">
        <is>
          <t>NDSU VICTOR M GY:128713D-XL</t>
        </is>
      </c>
      <c r="F896" s="0" t="inlineStr">
        <is>
          <t>'813128713079</t>
        </is>
      </c>
      <c r="G896" s="0" t="inlineStr">
        <is>
          <t>MENS</t>
        </is>
      </c>
      <c r="H896" s="0" t="inlineStr">
        <is>
          <t>XL</t>
        </is>
      </c>
      <c r="I896" s="0">
        <v>40.98</v>
      </c>
      <c r="J896" s="0">
        <v>6</v>
      </c>
    </row>
    <row r="897" spans="1:10" customHeight="0">
      <c r="A897" s="0">
        <f>HYPERLINK("https://dl.dropboxusercontent.com/scl/fi/u4501qt8lljencmuggsi3/ndsu.jpg?rlkey=5wtpi0waxhopjwte4s2uow2xf&amp;dl=0","Click to download Image")</f>
      </c>
      <c r="B897" s="0">
        <f>HYPERLINK("https://dl.dropboxusercontent.com/scl/fi/fbp8bvgw5g2i93grch2vd/mens-polo-size-chartsbrent.jpg?rlkey=rpxyawf7o9i3b2ri9qpnyfutr&amp;dl=0","Click to download SizeChart")</f>
      </c>
      <c r="C897" s="0" t="inlineStr">
        <is>
          <t>Victor Mens Golf Polo</t>
        </is>
      </c>
      <c r="D897" s="0" t="inlineStr">
        <is>
          <t>'128713</t>
        </is>
      </c>
      <c r="E897" s="0" t="inlineStr">
        <is>
          <t>NDSU VICTOR M GY:128713E-2XL</t>
        </is>
      </c>
      <c r="F897" s="0" t="inlineStr">
        <is>
          <t>'813128713086</t>
        </is>
      </c>
      <c r="G897" s="0" t="inlineStr">
        <is>
          <t>MENS</t>
        </is>
      </c>
      <c r="H897" s="0" t="inlineStr">
        <is>
          <t>2XL</t>
        </is>
      </c>
      <c r="I897" s="0">
        <v>42.98</v>
      </c>
      <c r="J897" s="0">
        <v>4</v>
      </c>
    </row>
    <row r="898" spans="1:10" customHeight="0">
      <c r="A898" s="0">
        <f>HYPERLINK("https://dl.dropboxusercontent.com/scl/fi/u4501qt8lljencmuggsi3/ndsu.jpg?rlkey=5wtpi0waxhopjwte4s2uow2xf&amp;dl=0","Click to download Image")</f>
      </c>
      <c r="B898" s="0">
        <f>HYPERLINK("https://dl.dropboxusercontent.com/scl/fi/fbp8bvgw5g2i93grch2vd/mens-polo-size-chartsbrent.jpg?rlkey=rpxyawf7o9i3b2ri9qpnyfutr&amp;dl=0","Click to download SizeChart")</f>
      </c>
      <c r="C898" s="0" t="inlineStr">
        <is>
          <t>Victor Mens Golf Polo</t>
        </is>
      </c>
      <c r="D898" s="0" t="inlineStr">
        <is>
          <t>'128713</t>
        </is>
      </c>
      <c r="E898" s="0" t="inlineStr">
        <is>
          <t>NDSU VICTOR M GY:128713F-3XL</t>
        </is>
      </c>
      <c r="F898" s="0" t="inlineStr">
        <is>
          <t>'813128713093</t>
        </is>
      </c>
      <c r="G898" s="0" t="inlineStr">
        <is>
          <t>MENS</t>
        </is>
      </c>
      <c r="H898" s="0" t="inlineStr">
        <is>
          <t>3XL</t>
        </is>
      </c>
      <c r="I898" s="0">
        <v>42.98</v>
      </c>
      <c r="J898" s="0">
        <v>2</v>
      </c>
    </row>
    <row r="899" spans="1:10" customHeight="0">
      <c r="A899" s="0">
        <f>HYPERLINK("https://dl.dropboxusercontent.com/scl/fi/u4501qt8lljencmuggsi3/ndsu.jpg?rlkey=5wtpi0waxhopjwte4s2uow2xf&amp;dl=0","Click to download Image")</f>
      </c>
      <c r="B899" s="0">
        <f>HYPERLINK("https://dl.dropboxusercontent.com/scl/fi/fbp8bvgw5g2i93grch2vd/mens-polo-size-chartsbrent.jpg?rlkey=rpxyawf7o9i3b2ri9qpnyfutr&amp;dl=0","Click to download SizeChart")</f>
      </c>
      <c r="C899" s="0" t="inlineStr">
        <is>
          <t>Victor Mens Golf Polo</t>
        </is>
      </c>
      <c r="D899" s="0" t="inlineStr">
        <is>
          <t>'128713</t>
        </is>
      </c>
      <c r="E899" s="0" t="inlineStr">
        <is>
          <t>NDSU VICTOR M GY:128713Z-12PK</t>
        </is>
      </c>
      <c r="F899" s="0" t="inlineStr">
        <is>
          <t>'813128713994</t>
        </is>
      </c>
      <c r="G899" s="0" t="inlineStr">
        <is>
          <t>MENS</t>
        </is>
      </c>
      <c r="H899" s="0" t="inlineStr">
        <is>
          <t>12 PACK</t>
        </is>
      </c>
      <c r="I899" s="0">
        <v>399.36</v>
      </c>
      <c r="J899" s="0">
        <v>0</v>
      </c>
    </row>
    <row r="900" spans="1:10" customHeight="0">
      <c r="A900" s="0">
        <f>HYPERLINK("https://dl.dropboxusercontent.com/scl/fi/az4ufyj1idet8uj65lr6e/ndsuevanston-0111996.jpg?rlkey=6ccpvn7m0p09bsfmwuuw9baac&amp;dl=0","Click to download Image")</f>
      </c>
      <c r="B900" s="0">
        <f>HYPERLINK("https://dl.dropboxusercontent.com/scl/fi/i2vx4jxakqyodbbziil6e/mens-polo-size-chartsbrent.jpg?rlkey=39vc2b3fxbv03ycjkp4kcasvm&amp;dl=0","Click to download SizeChart")</f>
      </c>
      <c r="C900" s="0" t="inlineStr">
        <is>
          <t>Evanston Mens Polo</t>
        </is>
      </c>
      <c r="D900" s="0" t="inlineStr">
        <is>
          <t>'128714</t>
        </is>
      </c>
      <c r="E900" s="0" t="inlineStr">
        <is>
          <t>NDSU EVANST M BK:128714A-S</t>
        </is>
      </c>
      <c r="F900" s="0" t="inlineStr">
        <is>
          <t>'813128714045</t>
        </is>
      </c>
      <c r="G900" s="0" t="inlineStr">
        <is>
          <t>MENS</t>
        </is>
      </c>
      <c r="H900" s="0" t="inlineStr">
        <is>
          <t>S</t>
        </is>
      </c>
      <c r="I900" s="0">
        <v>39.99</v>
      </c>
      <c r="J900" s="0">
        <v>3</v>
      </c>
    </row>
    <row r="901" spans="1:10" customHeight="0">
      <c r="A901" s="0">
        <f>HYPERLINK("https://dl.dropboxusercontent.com/scl/fi/az4ufyj1idet8uj65lr6e/ndsuevanston-0111996.jpg?rlkey=6ccpvn7m0p09bsfmwuuw9baac&amp;dl=0","Click to download Image")</f>
      </c>
      <c r="B901" s="0">
        <f>HYPERLINK("https://dl.dropboxusercontent.com/scl/fi/i2vx4jxakqyodbbziil6e/mens-polo-size-chartsbrent.jpg?rlkey=39vc2b3fxbv03ycjkp4kcasvm&amp;dl=0","Click to download SizeChart")</f>
      </c>
      <c r="C901" s="0" t="inlineStr">
        <is>
          <t>Evanston Mens Polo</t>
        </is>
      </c>
      <c r="D901" s="0" t="inlineStr">
        <is>
          <t>'128714</t>
        </is>
      </c>
      <c r="E901" s="0" t="inlineStr">
        <is>
          <t>NDSU EVANST M BK:128714B-M</t>
        </is>
      </c>
      <c r="F901" s="0" t="inlineStr">
        <is>
          <t>'813128714052</t>
        </is>
      </c>
      <c r="G901" s="0" t="inlineStr">
        <is>
          <t>MENS</t>
        </is>
      </c>
      <c r="H901" s="0" t="inlineStr">
        <is>
          <t>M</t>
        </is>
      </c>
      <c r="I901" s="0">
        <v>39.99</v>
      </c>
      <c r="J901" s="0">
        <v>6</v>
      </c>
    </row>
    <row r="902" spans="1:10" customHeight="0">
      <c r="A902" s="0">
        <f>HYPERLINK("https://dl.dropboxusercontent.com/scl/fi/az4ufyj1idet8uj65lr6e/ndsuevanston-0111996.jpg?rlkey=6ccpvn7m0p09bsfmwuuw9baac&amp;dl=0","Click to download Image")</f>
      </c>
      <c r="B902" s="0">
        <f>HYPERLINK("https://dl.dropboxusercontent.com/scl/fi/i2vx4jxakqyodbbziil6e/mens-polo-size-chartsbrent.jpg?rlkey=39vc2b3fxbv03ycjkp4kcasvm&amp;dl=0","Click to download SizeChart")</f>
      </c>
      <c r="C902" s="0" t="inlineStr">
        <is>
          <t>Evanston Mens Polo</t>
        </is>
      </c>
      <c r="D902" s="0" t="inlineStr">
        <is>
          <t>'128714</t>
        </is>
      </c>
      <c r="E902" s="0" t="inlineStr">
        <is>
          <t>NDSU EVANST M BK:128714C-L</t>
        </is>
      </c>
      <c r="F902" s="0" t="inlineStr">
        <is>
          <t>'813128714069</t>
        </is>
      </c>
      <c r="G902" s="0" t="inlineStr">
        <is>
          <t>MENS</t>
        </is>
      </c>
      <c r="H902" s="0" t="inlineStr">
        <is>
          <t>L</t>
        </is>
      </c>
      <c r="I902" s="0">
        <v>39.99</v>
      </c>
      <c r="J902" s="0">
        <v>7</v>
      </c>
    </row>
    <row r="903" spans="1:10" customHeight="0">
      <c r="A903" s="0">
        <f>HYPERLINK("https://dl.dropboxusercontent.com/scl/fi/az4ufyj1idet8uj65lr6e/ndsuevanston-0111996.jpg?rlkey=6ccpvn7m0p09bsfmwuuw9baac&amp;dl=0","Click to download Image")</f>
      </c>
      <c r="B903" s="0">
        <f>HYPERLINK("https://dl.dropboxusercontent.com/scl/fi/i2vx4jxakqyodbbziil6e/mens-polo-size-chartsbrent.jpg?rlkey=39vc2b3fxbv03ycjkp4kcasvm&amp;dl=0","Click to download SizeChart")</f>
      </c>
      <c r="C903" s="0" t="inlineStr">
        <is>
          <t>Evanston Mens Polo</t>
        </is>
      </c>
      <c r="D903" s="0" t="inlineStr">
        <is>
          <t>'128714</t>
        </is>
      </c>
      <c r="E903" s="0" t="inlineStr">
        <is>
          <t>NDSU EVANST M BK:128714D-XL</t>
        </is>
      </c>
      <c r="F903" s="0" t="inlineStr">
        <is>
          <t>'813128714076</t>
        </is>
      </c>
      <c r="G903" s="0" t="inlineStr">
        <is>
          <t>MENS</t>
        </is>
      </c>
      <c r="H903" s="0" t="inlineStr">
        <is>
          <t>XL</t>
        </is>
      </c>
      <c r="I903" s="0">
        <v>39.99</v>
      </c>
      <c r="J903" s="0">
        <v>8</v>
      </c>
    </row>
    <row r="904" spans="1:10" customHeight="0">
      <c r="A904" s="0">
        <f>HYPERLINK("https://dl.dropboxusercontent.com/scl/fi/az4ufyj1idet8uj65lr6e/ndsuevanston-0111996.jpg?rlkey=6ccpvn7m0p09bsfmwuuw9baac&amp;dl=0","Click to download Image")</f>
      </c>
      <c r="B904" s="0">
        <f>HYPERLINK("https://dl.dropboxusercontent.com/scl/fi/i2vx4jxakqyodbbziil6e/mens-polo-size-chartsbrent.jpg?rlkey=39vc2b3fxbv03ycjkp4kcasvm&amp;dl=0","Click to download SizeChart")</f>
      </c>
      <c r="C904" s="0" t="inlineStr">
        <is>
          <t>Evanston Mens Polo</t>
        </is>
      </c>
      <c r="D904" s="0" t="inlineStr">
        <is>
          <t>'128714</t>
        </is>
      </c>
      <c r="E904" s="0" t="inlineStr">
        <is>
          <t>NDSU EVANST M BK:128714E-2XL</t>
        </is>
      </c>
      <c r="F904" s="0" t="inlineStr">
        <is>
          <t>'813128714083</t>
        </is>
      </c>
      <c r="G904" s="0" t="inlineStr">
        <is>
          <t>MENS</t>
        </is>
      </c>
      <c r="H904" s="0" t="inlineStr">
        <is>
          <t>2XL</t>
        </is>
      </c>
      <c r="I904" s="0">
        <v>41.99</v>
      </c>
      <c r="J904" s="0">
        <v>5</v>
      </c>
    </row>
    <row r="905" spans="1:10" customHeight="0">
      <c r="A905" s="0">
        <f>HYPERLINK("https://dl.dropboxusercontent.com/scl/fi/az4ufyj1idet8uj65lr6e/ndsuevanston-0111996.jpg?rlkey=6ccpvn7m0p09bsfmwuuw9baac&amp;dl=0","Click to download Image")</f>
      </c>
      <c r="B905" s="0">
        <f>HYPERLINK("https://dl.dropboxusercontent.com/scl/fi/i2vx4jxakqyodbbziil6e/mens-polo-size-chartsbrent.jpg?rlkey=39vc2b3fxbv03ycjkp4kcasvm&amp;dl=0","Click to download SizeChart")</f>
      </c>
      <c r="C905" s="0" t="inlineStr">
        <is>
          <t>Evanston Mens Polo</t>
        </is>
      </c>
      <c r="D905" s="0" t="inlineStr">
        <is>
          <t>'128714</t>
        </is>
      </c>
      <c r="E905" s="0" t="inlineStr">
        <is>
          <t>NDSU EVANST M BK:128714F-3XL</t>
        </is>
      </c>
      <c r="F905" s="0" t="inlineStr">
        <is>
          <t>'813128714090</t>
        </is>
      </c>
      <c r="G905" s="0" t="inlineStr">
        <is>
          <t>MENS</t>
        </is>
      </c>
      <c r="H905" s="0" t="inlineStr">
        <is>
          <t>3XL</t>
        </is>
      </c>
      <c r="I905" s="0">
        <v>41.99</v>
      </c>
      <c r="J905" s="0">
        <v>3</v>
      </c>
    </row>
    <row r="906" spans="1:10" customHeight="0">
      <c r="A906" s="0">
        <f>HYPERLINK("https://dl.dropboxusercontent.com/scl/fi/bqzxdepf9unhslji3uhvp/ndsu-af.jpg?rlkey=e4b5mh3mlzhmq0ee6wxv57cmg&amp;dl=0","Click to download Image")</f>
      </c>
      <c r="B906" s="0">
        <f>HYPERLINK("https://dl.dropboxusercontent.com/scl/fi/7eqqfhfkzxwbnbxw9foa4/mens-polo-size-chartsbruce.jpg?rlkey=e2vayzos0zzkth50bvlogdjit&amp;dl=0","Click to download SizeChart")</f>
      </c>
      <c r="C906" s="0" t="inlineStr">
        <is>
          <t>Sherwood Men's Golf Polo</t>
        </is>
      </c>
      <c r="D906" s="0" t="inlineStr">
        <is>
          <t>'128712</t>
        </is>
      </c>
      <c r="E906" s="0" t="inlineStr">
        <is>
          <t>NDSU SHERWO M BK:128712A-S</t>
        </is>
      </c>
      <c r="F906" s="0" t="inlineStr">
        <is>
          <t>'813128712041</t>
        </is>
      </c>
      <c r="G906" s="0" t="inlineStr">
        <is>
          <t>MENS</t>
        </is>
      </c>
      <c r="H906" s="0" t="inlineStr">
        <is>
          <t>S</t>
        </is>
      </c>
      <c r="I906" s="0">
        <v>40.99</v>
      </c>
      <c r="J906" s="0">
        <v>2</v>
      </c>
    </row>
    <row r="907" spans="1:10" customHeight="0">
      <c r="A907" s="0">
        <f>HYPERLINK("https://dl.dropboxusercontent.com/scl/fi/bqzxdepf9unhslji3uhvp/ndsu-af.jpg?rlkey=e4b5mh3mlzhmq0ee6wxv57cmg&amp;dl=0","Click to download Image")</f>
      </c>
      <c r="B907" s="0">
        <f>HYPERLINK("https://dl.dropboxusercontent.com/scl/fi/7eqqfhfkzxwbnbxw9foa4/mens-polo-size-chartsbruce.jpg?rlkey=e2vayzos0zzkth50bvlogdjit&amp;dl=0","Click to download SizeChart")</f>
      </c>
      <c r="C907" s="0" t="inlineStr">
        <is>
          <t>Sherwood Men's Golf Polo</t>
        </is>
      </c>
      <c r="D907" s="0" t="inlineStr">
        <is>
          <t>'128712</t>
        </is>
      </c>
      <c r="E907" s="0" t="inlineStr">
        <is>
          <t>NDSU SHERWO M BK:128712B-M</t>
        </is>
      </c>
      <c r="F907" s="0" t="inlineStr">
        <is>
          <t>'813128712058</t>
        </is>
      </c>
      <c r="G907" s="0" t="inlineStr">
        <is>
          <t>MENS</t>
        </is>
      </c>
      <c r="H907" s="0" t="inlineStr">
        <is>
          <t>M</t>
        </is>
      </c>
      <c r="I907" s="0">
        <v>40.99</v>
      </c>
      <c r="J907" s="0">
        <v>5</v>
      </c>
    </row>
    <row r="908" spans="1:10" customHeight="0">
      <c r="A908" s="0">
        <f>HYPERLINK("https://dl.dropboxusercontent.com/scl/fi/bqzxdepf9unhslji3uhvp/ndsu-af.jpg?rlkey=e4b5mh3mlzhmq0ee6wxv57cmg&amp;dl=0","Click to download Image")</f>
      </c>
      <c r="B908" s="0">
        <f>HYPERLINK("https://dl.dropboxusercontent.com/scl/fi/7eqqfhfkzxwbnbxw9foa4/mens-polo-size-chartsbruce.jpg?rlkey=e2vayzos0zzkth50bvlogdjit&amp;dl=0","Click to download SizeChart")</f>
      </c>
      <c r="C908" s="0" t="inlineStr">
        <is>
          <t>Sherwood Men's Golf Polo</t>
        </is>
      </c>
      <c r="D908" s="0" t="inlineStr">
        <is>
          <t>'128712</t>
        </is>
      </c>
      <c r="E908" s="0" t="inlineStr">
        <is>
          <t>NDSU SHERWO M BK:128712C-L</t>
        </is>
      </c>
      <c r="F908" s="0" t="inlineStr">
        <is>
          <t>'813128712065</t>
        </is>
      </c>
      <c r="G908" s="0" t="inlineStr">
        <is>
          <t>MENS</t>
        </is>
      </c>
      <c r="H908" s="0" t="inlineStr">
        <is>
          <t>L</t>
        </is>
      </c>
      <c r="I908" s="0">
        <v>40.99</v>
      </c>
      <c r="J908" s="0">
        <v>6</v>
      </c>
    </row>
    <row r="909" spans="1:10" customHeight="0">
      <c r="A909" s="0">
        <f>HYPERLINK("https://dl.dropboxusercontent.com/scl/fi/bqzxdepf9unhslji3uhvp/ndsu-af.jpg?rlkey=e4b5mh3mlzhmq0ee6wxv57cmg&amp;dl=0","Click to download Image")</f>
      </c>
      <c r="B909" s="0">
        <f>HYPERLINK("https://dl.dropboxusercontent.com/scl/fi/7eqqfhfkzxwbnbxw9foa4/mens-polo-size-chartsbruce.jpg?rlkey=e2vayzos0zzkth50bvlogdjit&amp;dl=0","Click to download SizeChart")</f>
      </c>
      <c r="C909" s="0" t="inlineStr">
        <is>
          <t>Sherwood Men's Golf Polo</t>
        </is>
      </c>
      <c r="D909" s="0" t="inlineStr">
        <is>
          <t>'128712</t>
        </is>
      </c>
      <c r="E909" s="0" t="inlineStr">
        <is>
          <t>NDSU SHERWO M BK:128712D-XL</t>
        </is>
      </c>
      <c r="F909" s="0" t="inlineStr">
        <is>
          <t>'813128712072</t>
        </is>
      </c>
      <c r="G909" s="0" t="inlineStr">
        <is>
          <t>MENS</t>
        </is>
      </c>
      <c r="H909" s="0" t="inlineStr">
        <is>
          <t>XL</t>
        </is>
      </c>
      <c r="I909" s="0">
        <v>40.99</v>
      </c>
      <c r="J909" s="0">
        <v>10</v>
      </c>
    </row>
    <row r="910" spans="1:10" customHeight="0">
      <c r="A910" s="0">
        <f>HYPERLINK("https://dl.dropboxusercontent.com/scl/fi/bqzxdepf9unhslji3uhvp/ndsu-af.jpg?rlkey=e4b5mh3mlzhmq0ee6wxv57cmg&amp;dl=0","Click to download Image")</f>
      </c>
      <c r="B910" s="0">
        <f>HYPERLINK("https://dl.dropboxusercontent.com/scl/fi/7eqqfhfkzxwbnbxw9foa4/mens-polo-size-chartsbruce.jpg?rlkey=e2vayzos0zzkth50bvlogdjit&amp;dl=0","Click to download SizeChart")</f>
      </c>
      <c r="C910" s="0" t="inlineStr">
        <is>
          <t>Sherwood Men's Golf Polo</t>
        </is>
      </c>
      <c r="D910" s="0" t="inlineStr">
        <is>
          <t>'128712</t>
        </is>
      </c>
      <c r="E910" s="0" t="inlineStr">
        <is>
          <t>NDSU SHERWO M BK:128712E-2XL</t>
        </is>
      </c>
      <c r="F910" s="0" t="inlineStr">
        <is>
          <t>'813128712089</t>
        </is>
      </c>
      <c r="G910" s="0" t="inlineStr">
        <is>
          <t>MENS</t>
        </is>
      </c>
      <c r="H910" s="0" t="inlineStr">
        <is>
          <t>2XL</t>
        </is>
      </c>
      <c r="I910" s="0">
        <v>42.99</v>
      </c>
      <c r="J910" s="0">
        <v>3</v>
      </c>
    </row>
    <row r="911" spans="1:10" customHeight="0">
      <c r="A911" s="0">
        <f>HYPERLINK("https://dl.dropboxusercontent.com/scl/fi/bqzxdepf9unhslji3uhvp/ndsu-af.jpg?rlkey=e4b5mh3mlzhmq0ee6wxv57cmg&amp;dl=0","Click to download Image")</f>
      </c>
      <c r="B911" s="0">
        <f>HYPERLINK("https://dl.dropboxusercontent.com/scl/fi/7eqqfhfkzxwbnbxw9foa4/mens-polo-size-chartsbruce.jpg?rlkey=e2vayzos0zzkth50bvlogdjit&amp;dl=0","Click to download SizeChart")</f>
      </c>
      <c r="C911" s="0" t="inlineStr">
        <is>
          <t>Sherwood Men's Golf Polo</t>
        </is>
      </c>
      <c r="D911" s="0" t="inlineStr">
        <is>
          <t>'128712</t>
        </is>
      </c>
      <c r="E911" s="0" t="inlineStr">
        <is>
          <t>NDSU SHERWO M BK:128712F-3XL</t>
        </is>
      </c>
      <c r="F911" s="0" t="inlineStr">
        <is>
          <t>'813128712096</t>
        </is>
      </c>
      <c r="G911" s="0" t="inlineStr">
        <is>
          <t>MENS</t>
        </is>
      </c>
      <c r="H911" s="0" t="inlineStr">
        <is>
          <t>3XL</t>
        </is>
      </c>
      <c r="I911" s="0">
        <v>42.99</v>
      </c>
      <c r="J911" s="0">
        <v>1</v>
      </c>
    </row>
    <row r="912" spans="1:10" customHeight="0">
      <c r="A912" s="0">
        <f>HYPERLINK("https://dl.dropboxusercontent.com/scl/fi/bqzxdepf9unhslji3uhvp/ndsu-af.jpg?rlkey=e4b5mh3mlzhmq0ee6wxv57cmg&amp;dl=0","Click to download Image")</f>
      </c>
      <c r="B912" s="0">
        <f>HYPERLINK("https://dl.dropboxusercontent.com/scl/fi/7eqqfhfkzxwbnbxw9foa4/mens-polo-size-chartsbruce.jpg?rlkey=e2vayzos0zzkth50bvlogdjit&amp;dl=0","Click to download SizeChart")</f>
      </c>
      <c r="C912" s="0" t="inlineStr">
        <is>
          <t>Sherwood Men's Golf Polo</t>
        </is>
      </c>
      <c r="D912" s="0" t="inlineStr">
        <is>
          <t>'128712</t>
        </is>
      </c>
      <c r="E912" s="0" t="inlineStr">
        <is>
          <t>NDSU SHERWO M BK:128712Z-12PK</t>
        </is>
      </c>
      <c r="F912" s="0" t="inlineStr">
        <is>
          <t>'813128712997</t>
        </is>
      </c>
      <c r="G912" s="0" t="inlineStr">
        <is>
          <t>MENS</t>
        </is>
      </c>
      <c r="H912" s="0" t="inlineStr">
        <is>
          <t>12 PACK</t>
        </is>
      </c>
      <c r="I912" s="0">
        <v>393.6</v>
      </c>
      <c r="J912" s="0">
        <v>0</v>
      </c>
    </row>
    <row r="913" spans="1:10" customHeight="0">
      <c r="A913" s="0">
        <f>HYPERLINK("https://dl.dropboxusercontent.com/scl/fi/5p71zvjx1hxsx2awmhp37/ndsupadenblackpresentationaf24812.jpg?rlkey=t2w5c2loy224ebogvpw9ha7ns&amp;dl=0","Click to download Image")</f>
      </c>
      <c r="C913" s="0" t="inlineStr">
        <is>
          <t>Paden Men's Space Dye Polo</t>
        </is>
      </c>
      <c r="D913" s="0" t="inlineStr">
        <is>
          <t>'128761</t>
        </is>
      </c>
      <c r="E913" s="0" t="inlineStr">
        <is>
          <t>NDSU PADEN M BK:128761A-S</t>
        </is>
      </c>
      <c r="F913" s="0" t="inlineStr">
        <is>
          <t>'813128761049</t>
        </is>
      </c>
      <c r="G913" s="0" t="inlineStr">
        <is>
          <t>MENS</t>
        </is>
      </c>
      <c r="H913" s="0" t="inlineStr">
        <is>
          <t>S</t>
        </is>
      </c>
      <c r="I913" s="0">
        <v>39.99</v>
      </c>
      <c r="J913" s="0">
        <v>3</v>
      </c>
    </row>
    <row r="914" spans="1:10" customHeight="0">
      <c r="A914" s="0">
        <f>HYPERLINK("https://dl.dropboxusercontent.com/scl/fi/5p71zvjx1hxsx2awmhp37/ndsupadenblackpresentationaf24812.jpg?rlkey=t2w5c2loy224ebogvpw9ha7ns&amp;dl=0","Click to download Image")</f>
      </c>
      <c r="C914" s="0" t="inlineStr">
        <is>
          <t>Paden Men's Space Dye Polo</t>
        </is>
      </c>
      <c r="D914" s="0" t="inlineStr">
        <is>
          <t>'128761</t>
        </is>
      </c>
      <c r="E914" s="0" t="inlineStr">
        <is>
          <t>NDSU PADEN M BK:128761B-M</t>
        </is>
      </c>
      <c r="F914" s="0" t="inlineStr">
        <is>
          <t>'813128761056</t>
        </is>
      </c>
      <c r="G914" s="0" t="inlineStr">
        <is>
          <t>MENS</t>
        </is>
      </c>
      <c r="H914" s="0" t="inlineStr">
        <is>
          <t>M</t>
        </is>
      </c>
      <c r="I914" s="0">
        <v>39.99</v>
      </c>
      <c r="J914" s="0">
        <v>6</v>
      </c>
    </row>
    <row r="915" spans="1:10" customHeight="0">
      <c r="A915" s="0">
        <f>HYPERLINK("https://dl.dropboxusercontent.com/scl/fi/5p71zvjx1hxsx2awmhp37/ndsupadenblackpresentationaf24812.jpg?rlkey=t2w5c2loy224ebogvpw9ha7ns&amp;dl=0","Click to download Image")</f>
      </c>
      <c r="C915" s="0" t="inlineStr">
        <is>
          <t>Paden Men's Space Dye Polo</t>
        </is>
      </c>
      <c r="D915" s="0" t="inlineStr">
        <is>
          <t>'128761</t>
        </is>
      </c>
      <c r="E915" s="0" t="inlineStr">
        <is>
          <t>NDSU PADEN M BK:128761C-L</t>
        </is>
      </c>
      <c r="F915" s="0" t="inlineStr">
        <is>
          <t>'813128761063</t>
        </is>
      </c>
      <c r="G915" s="0" t="inlineStr">
        <is>
          <t>MENS</t>
        </is>
      </c>
      <c r="H915" s="0" t="inlineStr">
        <is>
          <t>L</t>
        </is>
      </c>
      <c r="I915" s="0">
        <v>39.99</v>
      </c>
      <c r="J915" s="0">
        <v>6</v>
      </c>
    </row>
    <row r="916" spans="1:10" customHeight="0">
      <c r="A916" s="0">
        <f>HYPERLINK("https://dl.dropboxusercontent.com/scl/fi/5p71zvjx1hxsx2awmhp37/ndsupadenblackpresentationaf24812.jpg?rlkey=t2w5c2loy224ebogvpw9ha7ns&amp;dl=0","Click to download Image")</f>
      </c>
      <c r="C916" s="0" t="inlineStr">
        <is>
          <t>Paden Men's Space Dye Polo</t>
        </is>
      </c>
      <c r="D916" s="0" t="inlineStr">
        <is>
          <t>'128761</t>
        </is>
      </c>
      <c r="E916" s="0" t="inlineStr">
        <is>
          <t>NDSU PADEN M BK:128761D-XL</t>
        </is>
      </c>
      <c r="F916" s="0" t="inlineStr">
        <is>
          <t>'813128761070</t>
        </is>
      </c>
      <c r="G916" s="0" t="inlineStr">
        <is>
          <t>MENS</t>
        </is>
      </c>
      <c r="H916" s="0" t="inlineStr">
        <is>
          <t>XL</t>
        </is>
      </c>
      <c r="I916" s="0">
        <v>39.99</v>
      </c>
      <c r="J916" s="0">
        <v>9</v>
      </c>
    </row>
    <row r="917" spans="1:10" customHeight="0">
      <c r="A917" s="0">
        <f>HYPERLINK("https://dl.dropboxusercontent.com/scl/fi/5p71zvjx1hxsx2awmhp37/ndsupadenblackpresentationaf24812.jpg?rlkey=t2w5c2loy224ebogvpw9ha7ns&amp;dl=0","Click to download Image")</f>
      </c>
      <c r="C917" s="0" t="inlineStr">
        <is>
          <t>Paden Men's Space Dye Polo</t>
        </is>
      </c>
      <c r="D917" s="0" t="inlineStr">
        <is>
          <t>'128761</t>
        </is>
      </c>
      <c r="E917" s="0" t="inlineStr">
        <is>
          <t>NDSU PADEN M BK:128761E-2XL</t>
        </is>
      </c>
      <c r="F917" s="0" t="inlineStr">
        <is>
          <t>'813128761087</t>
        </is>
      </c>
      <c r="G917" s="0" t="inlineStr">
        <is>
          <t>MENS</t>
        </is>
      </c>
      <c r="H917" s="0" t="inlineStr">
        <is>
          <t>2XL</t>
        </is>
      </c>
      <c r="I917" s="0">
        <v>41.99</v>
      </c>
      <c r="J917" s="0">
        <v>4</v>
      </c>
    </row>
    <row r="918" spans="1:10" customHeight="0">
      <c r="A918" s="0">
        <f>HYPERLINK("https://dl.dropboxusercontent.com/scl/fi/5p71zvjx1hxsx2awmhp37/ndsupadenblackpresentationaf24812.jpg?rlkey=t2w5c2loy224ebogvpw9ha7ns&amp;dl=0","Click to download Image")</f>
      </c>
      <c r="C918" s="0" t="inlineStr">
        <is>
          <t>Paden Men's Space Dye Polo</t>
        </is>
      </c>
      <c r="D918" s="0" t="inlineStr">
        <is>
          <t>'128761</t>
        </is>
      </c>
      <c r="E918" s="0" t="inlineStr">
        <is>
          <t>NDSU PADEN M BK:128761F-3XL</t>
        </is>
      </c>
      <c r="F918" s="0" t="inlineStr">
        <is>
          <t>'813128761094</t>
        </is>
      </c>
      <c r="G918" s="0" t="inlineStr">
        <is>
          <t>MENS</t>
        </is>
      </c>
      <c r="H918" s="0" t="inlineStr">
        <is>
          <t>3XL</t>
        </is>
      </c>
      <c r="I918" s="0">
        <v>41.99</v>
      </c>
      <c r="J918" s="0">
        <v>3</v>
      </c>
    </row>
    <row r="919" spans="1:10" customHeight="0">
      <c r="A919" s="0">
        <f>HYPERLINK("https://dl.dropboxusercontent.com/scl/fi/4y72csf011xr4rf37xm2z/ndsu-af.png?rlkey=k1w3zoql2ouokiv8y4k9qvp3m&amp;dl=0","Click to download Image")</f>
      </c>
      <c r="B919" s="0">
        <f>HYPERLINK("https://dl.dropboxusercontent.com/scl/fi/mlxc46x07zibszagzuo1k/mens-pullover-size-chartsashland.jpg?rlkey=0pubyejiv810ru7tkhjfudb0w&amp;dl=0","Click to download SizeChart")</f>
      </c>
      <c r="C919" s="0" t="inlineStr">
        <is>
          <t>Ashland Mens Semi-Fitted 1/4 Zip Pullover</t>
        </is>
      </c>
      <c r="D919" s="0" t="inlineStr">
        <is>
          <t>'121388</t>
        </is>
      </c>
      <c r="E919" s="0" t="inlineStr">
        <is>
          <t>NDSU ASHLAND:121388A-S</t>
        </is>
      </c>
      <c r="F919" s="0" t="inlineStr">
        <is>
          <t>'899121388049</t>
        </is>
      </c>
      <c r="G919" s="0" t="inlineStr">
        <is>
          <t>MENS</t>
        </is>
      </c>
      <c r="H919" s="0" t="inlineStr">
        <is>
          <t>S</t>
        </is>
      </c>
      <c r="I919" s="0">
        <v>48.99</v>
      </c>
      <c r="J919" s="0">
        <v>1</v>
      </c>
    </row>
    <row r="920" spans="1:10" customHeight="0">
      <c r="A920" s="0">
        <f>HYPERLINK("https://dl.dropboxusercontent.com/scl/fi/4y72csf011xr4rf37xm2z/ndsu-af.png?rlkey=k1w3zoql2ouokiv8y4k9qvp3m&amp;dl=0","Click to download Image")</f>
      </c>
      <c r="B920" s="0">
        <f>HYPERLINK("https://dl.dropboxusercontent.com/scl/fi/mlxc46x07zibszagzuo1k/mens-pullover-size-chartsashland.jpg?rlkey=0pubyejiv810ru7tkhjfudb0w&amp;dl=0","Click to download SizeChart")</f>
      </c>
      <c r="C920" s="0" t="inlineStr">
        <is>
          <t>Ashland Mens Semi-Fitted 1/4 Zip Pullover</t>
        </is>
      </c>
      <c r="D920" s="0" t="inlineStr">
        <is>
          <t>'121388</t>
        </is>
      </c>
      <c r="E920" s="0" t="inlineStr">
        <is>
          <t>NDSU ASHLAND:121388B-M</t>
        </is>
      </c>
      <c r="F920" s="0" t="inlineStr">
        <is>
          <t>'899121388056</t>
        </is>
      </c>
      <c r="G920" s="0" t="inlineStr">
        <is>
          <t>MENS</t>
        </is>
      </c>
      <c r="H920" s="0" t="inlineStr">
        <is>
          <t>M</t>
        </is>
      </c>
      <c r="I920" s="0">
        <v>48.99</v>
      </c>
      <c r="J920" s="0">
        <v>0</v>
      </c>
    </row>
    <row r="921" spans="1:10" customHeight="0">
      <c r="A921" s="0">
        <f>HYPERLINK("https://dl.dropboxusercontent.com/scl/fi/4y72csf011xr4rf37xm2z/ndsu-af.png?rlkey=k1w3zoql2ouokiv8y4k9qvp3m&amp;dl=0","Click to download Image")</f>
      </c>
      <c r="B921" s="0">
        <f>HYPERLINK("https://dl.dropboxusercontent.com/scl/fi/mlxc46x07zibszagzuo1k/mens-pullover-size-chartsashland.jpg?rlkey=0pubyejiv810ru7tkhjfudb0w&amp;dl=0","Click to download SizeChart")</f>
      </c>
      <c r="C921" s="0" t="inlineStr">
        <is>
          <t>Ashland Mens Semi-Fitted 1/4 Zip Pullover</t>
        </is>
      </c>
      <c r="D921" s="0" t="inlineStr">
        <is>
          <t>'121388</t>
        </is>
      </c>
      <c r="E921" s="0" t="inlineStr">
        <is>
          <t>NDSU ASHLAND:121388C-L</t>
        </is>
      </c>
      <c r="F921" s="0" t="inlineStr">
        <is>
          <t>'899121388063</t>
        </is>
      </c>
      <c r="G921" s="0" t="inlineStr">
        <is>
          <t>MENS</t>
        </is>
      </c>
      <c r="H921" s="0" t="inlineStr">
        <is>
          <t>L</t>
        </is>
      </c>
      <c r="I921" s="0">
        <v>48.99</v>
      </c>
      <c r="J921" s="0">
        <v>0</v>
      </c>
    </row>
    <row r="922" spans="1:10" customHeight="0">
      <c r="A922" s="0">
        <f>HYPERLINK("https://dl.dropboxusercontent.com/scl/fi/4y72csf011xr4rf37xm2z/ndsu-af.png?rlkey=k1w3zoql2ouokiv8y4k9qvp3m&amp;dl=0","Click to download Image")</f>
      </c>
      <c r="B922" s="0">
        <f>HYPERLINK("https://dl.dropboxusercontent.com/scl/fi/mlxc46x07zibszagzuo1k/mens-pullover-size-chartsashland.jpg?rlkey=0pubyejiv810ru7tkhjfudb0w&amp;dl=0","Click to download SizeChart")</f>
      </c>
      <c r="C922" s="0" t="inlineStr">
        <is>
          <t>Ashland Mens Semi-Fitted 1/4 Zip Pullover</t>
        </is>
      </c>
      <c r="D922" s="0" t="inlineStr">
        <is>
          <t>'121388</t>
        </is>
      </c>
      <c r="E922" s="0" t="inlineStr">
        <is>
          <t>NDSU ASHLAND:121388D-XL</t>
        </is>
      </c>
      <c r="F922" s="0" t="inlineStr">
        <is>
          <t>'899121388070</t>
        </is>
      </c>
      <c r="G922" s="0" t="inlineStr">
        <is>
          <t>MENS</t>
        </is>
      </c>
      <c r="H922" s="0" t="inlineStr">
        <is>
          <t>XL</t>
        </is>
      </c>
      <c r="I922" s="0">
        <v>48.99</v>
      </c>
      <c r="J922" s="0">
        <v>2</v>
      </c>
    </row>
    <row r="923" spans="1:10" customHeight="0">
      <c r="A923" s="0">
        <f>HYPERLINK("https://dl.dropboxusercontent.com/scl/fi/4y72csf011xr4rf37xm2z/ndsu-af.png?rlkey=k1w3zoql2ouokiv8y4k9qvp3m&amp;dl=0","Click to download Image")</f>
      </c>
      <c r="B923" s="0">
        <f>HYPERLINK("https://dl.dropboxusercontent.com/scl/fi/mlxc46x07zibszagzuo1k/mens-pullover-size-chartsashland.jpg?rlkey=0pubyejiv810ru7tkhjfudb0w&amp;dl=0","Click to download SizeChart")</f>
      </c>
      <c r="C923" s="0" t="inlineStr">
        <is>
          <t>Ashland Mens Semi-Fitted 1/4 Zip Pullover</t>
        </is>
      </c>
      <c r="D923" s="0" t="inlineStr">
        <is>
          <t>'121388</t>
        </is>
      </c>
      <c r="E923" s="0" t="inlineStr">
        <is>
          <t>NDSU ASHLAND:121388E-2XL</t>
        </is>
      </c>
      <c r="F923" s="0" t="inlineStr">
        <is>
          <t>'899121388087</t>
        </is>
      </c>
      <c r="G923" s="0" t="inlineStr">
        <is>
          <t>MENS</t>
        </is>
      </c>
      <c r="H923" s="0" t="inlineStr">
        <is>
          <t>2XL</t>
        </is>
      </c>
      <c r="I923" s="0">
        <v>50.99</v>
      </c>
      <c r="J923" s="0">
        <v>3</v>
      </c>
    </row>
    <row r="924" spans="1:10" customHeight="0">
      <c r="A924" s="0">
        <f>HYPERLINK("https://dl.dropboxusercontent.com/scl/fi/4y72csf011xr4rf37xm2z/ndsu-af.png?rlkey=k1w3zoql2ouokiv8y4k9qvp3m&amp;dl=0","Click to download Image")</f>
      </c>
      <c r="B924" s="0">
        <f>HYPERLINK("https://dl.dropboxusercontent.com/scl/fi/mlxc46x07zibszagzuo1k/mens-pullover-size-chartsashland.jpg?rlkey=0pubyejiv810ru7tkhjfudb0w&amp;dl=0","Click to download SizeChart")</f>
      </c>
      <c r="C924" s="0" t="inlineStr">
        <is>
          <t>Ashland Mens Semi-Fitted 1/4 Zip Pullover</t>
        </is>
      </c>
      <c r="D924" s="0" t="inlineStr">
        <is>
          <t>'121388</t>
        </is>
      </c>
      <c r="E924" s="0" t="inlineStr">
        <is>
          <t>NDSU ASHLAND:121388F-3XL</t>
        </is>
      </c>
      <c r="F924" s="0" t="inlineStr">
        <is>
          <t>'899121388094</t>
        </is>
      </c>
      <c r="G924" s="0" t="inlineStr">
        <is>
          <t>MENS</t>
        </is>
      </c>
      <c r="H924" s="0" t="inlineStr">
        <is>
          <t>3XL</t>
        </is>
      </c>
      <c r="I924" s="0">
        <v>50.99</v>
      </c>
      <c r="J924" s="0">
        <v>2</v>
      </c>
    </row>
    <row r="925" spans="1:10" customHeight="0">
      <c r="A925" s="0">
        <f>HYPERLINK("https://dl.dropboxusercontent.com/scl/fi/4y72csf011xr4rf37xm2z/ndsu-af.png?rlkey=k1w3zoql2ouokiv8y4k9qvp3m&amp;dl=0","Click to download Image")</f>
      </c>
      <c r="B925" s="0">
        <f>HYPERLINK("https://dl.dropboxusercontent.com/scl/fi/mlxc46x07zibszagzuo1k/mens-pullover-size-chartsashland.jpg?rlkey=0pubyejiv810ru7tkhjfudb0w&amp;dl=0","Click to download SizeChart")</f>
      </c>
      <c r="C925" s="0" t="inlineStr">
        <is>
          <t>Ashland Mens Semi-Fitted 1/4 Zip Pullover</t>
        </is>
      </c>
      <c r="D925" s="0" t="inlineStr">
        <is>
          <t>'121388</t>
        </is>
      </c>
      <c r="E925" s="0" t="inlineStr">
        <is>
          <t>NDSU ASHLAND 12 PK (121388)</t>
        </is>
      </c>
      <c r="F925" s="0" t="inlineStr">
        <is>
          <t>'813121388991</t>
        </is>
      </c>
      <c r="G925" s="0" t="inlineStr">
        <is>
          <t>MENS</t>
        </is>
      </c>
      <c r="H925" s="0" t="inlineStr">
        <is>
          <t>12 PACK</t>
        </is>
      </c>
      <c r="I925" s="0">
        <v>569.88</v>
      </c>
      <c r="J925" s="0">
        <v>0</v>
      </c>
    </row>
    <row r="926" spans="1:10" customHeight="0">
      <c r="A926" s="0">
        <f>HYPERLINK("https://dl.dropboxusercontent.com/scl/fi/ctdf0s647krkoe5wlk6og/bess-0257419.jpg?rlkey=7n0l485r7pyrdr7ppo7hcsrzd&amp;dl=0","Click to download Image")</f>
      </c>
      <c r="C926" s="0" t="inlineStr">
        <is>
          <t>Bess Youth Beanie</t>
        </is>
      </c>
      <c r="D926" s="0" t="inlineStr">
        <is>
          <t>'123727</t>
        </is>
      </c>
      <c r="E926" s="0" t="inlineStr">
        <is>
          <t>NDSU BESS Y GN:123727</t>
        </is>
      </c>
      <c r="F926" s="0" t="inlineStr">
        <is>
          <t>'713123727012</t>
        </is>
      </c>
      <c r="G926" s="0" t="inlineStr">
        <is>
          <t>YOUTH</t>
        </is>
      </c>
      <c r="H926" s="0" t="inlineStr">
        <is>
          <t>YOUTH</t>
        </is>
      </c>
      <c r="I926" s="0">
        <v>19.99</v>
      </c>
      <c r="J926" s="0">
        <v>36</v>
      </c>
    </row>
    <row r="927" spans="1:10" customHeight="0">
      <c r="A927" s="0">
        <f>HYPERLINK("https://dl.dropboxusercontent.com/scl/fi/1mkst8nir87lqsf9qukfb/130128f.jpg?rlkey=okr11vk5vwkwfw1x6lq4eafmt&amp;dl=0","Click to download Image")</f>
      </c>
      <c r="C927" s="0" t="inlineStr">
        <is>
          <t>Carter Infant Beanie</t>
        </is>
      </c>
      <c r="D927" s="0" t="inlineStr">
        <is>
          <t>'130128</t>
        </is>
      </c>
      <c r="E927" s="0" t="inlineStr">
        <is>
          <t>NDSU CARTER I GN:130128</t>
        </is>
      </c>
      <c r="F927" s="0" t="inlineStr">
        <is>
          <t>'713130128017</t>
        </is>
      </c>
      <c r="G927" s="0" t="inlineStr">
        <is>
          <t>INFANT</t>
        </is>
      </c>
      <c r="H927" s="0" t="inlineStr">
        <is>
          <t>INFANT</t>
        </is>
      </c>
      <c r="I927" s="0">
        <v>24.99</v>
      </c>
      <c r="J927" s="0">
        <v>120</v>
      </c>
    </row>
    <row r="928" spans="1:10" customHeight="0">
      <c r="A928" s="0">
        <f>HYPERLINK("https://dl.dropboxusercontent.com/scl/fi/wrut201wn5preplxb7mkr/130128f.jpg?rlkey=9gl1btx40hcdz2ftp29gct78y&amp;dl=0","Click to download Image")</f>
      </c>
      <c r="C928" s="0" t="inlineStr">
        <is>
          <t>Carter Toddler Beanie</t>
        </is>
      </c>
      <c r="D928" s="0" t="inlineStr">
        <is>
          <t>'130127</t>
        </is>
      </c>
      <c r="E928" s="0" t="inlineStr">
        <is>
          <t>NDSU CARTER T GN:130127</t>
        </is>
      </c>
      <c r="F928" s="0" t="inlineStr">
        <is>
          <t>'713130127010</t>
        </is>
      </c>
      <c r="G928" s="0" t="inlineStr">
        <is>
          <t>TODDLER</t>
        </is>
      </c>
      <c r="H928" s="0" t="inlineStr">
        <is>
          <t>TODDLER</t>
        </is>
      </c>
      <c r="I928" s="0">
        <v>24.99</v>
      </c>
      <c r="J928" s="0">
        <v>72</v>
      </c>
    </row>
    <row r="929" spans="1:10" customHeight="0">
      <c r="A929" s="0">
        <f>HYPERLINK("https://dl.dropboxusercontent.com/scl/fi/hqm9mxl2phin3sec5wpq4/130128f.jpg?rlkey=uovi4hywd5zec6vm52aegnqoe&amp;dl=0","Click to download Image")</f>
      </c>
      <c r="C929" s="0" t="inlineStr">
        <is>
          <t>Carter Youth Beanie</t>
        </is>
      </c>
      <c r="D929" s="0" t="inlineStr">
        <is>
          <t>'130126</t>
        </is>
      </c>
      <c r="E929" s="0" t="inlineStr">
        <is>
          <t>NDSU CARTER Y GN:130126</t>
        </is>
      </c>
      <c r="F929" s="0" t="inlineStr">
        <is>
          <t>'713130126013</t>
        </is>
      </c>
      <c r="G929" s="0" t="inlineStr">
        <is>
          <t>YOUTH</t>
        </is>
      </c>
      <c r="H929" s="0" t="inlineStr">
        <is>
          <t>YOUTH</t>
        </is>
      </c>
      <c r="I929" s="0">
        <v>24.99</v>
      </c>
      <c r="J929" s="0">
        <v>12</v>
      </c>
    </row>
    <row r="930" spans="1:10" customHeight="0">
      <c r="A930" s="0">
        <f>HYPERLINK("https://dl.dropboxusercontent.com/scl/fi/y44ghwkinued0uf8lj050/masks.jpg?rlkey=69snqijeiyeqvp0qe4rzvfntu&amp;dl=0","Click to download Image")</f>
      </c>
      <c r="C930" s="0" t="inlineStr">
        <is>
          <t>Printed Reusable Face Mask 6pk</t>
        </is>
      </c>
      <c r="D930" s="0" t="inlineStr">
        <is>
          <t>'119404PK</t>
        </is>
      </c>
      <c r="E930" s="0" t="inlineStr">
        <is>
          <t>NDSU MASK:119404PK</t>
        </is>
      </c>
      <c r="F930" s="0" t="inlineStr">
        <is>
          <t>'000000000000</t>
        </is>
      </c>
      <c r="I930" s="0">
        <v>59.99</v>
      </c>
      <c r="J930" s="0">
        <v>1376</v>
      </c>
    </row>
    <row r="931" spans="1:10" customHeight="0">
      <c r="A931" s="0">
        <f>HYPERLINK("https://dl.dropboxusercontent.com/scl/fi/a2t2eqls561ys2276yzn6/dsc0112-copy.jpg?rlkey=oyjbap1rxw95w9p3lbws7tnrj&amp;dl=0","Click to download Image")</f>
      </c>
      <c r="C931" s="0" t="inlineStr">
        <is>
          <t>Licensed Adult Neck Sleeve</t>
        </is>
      </c>
      <c r="D931" s="0" t="inlineStr">
        <is>
          <t>'119737</t>
        </is>
      </c>
      <c r="E931" s="0" t="inlineStr">
        <is>
          <t>NDSU NECK SLEEVE:119737OSFM</t>
        </is>
      </c>
      <c r="F931" s="0" t="inlineStr">
        <is>
          <t>'813119735349</t>
        </is>
      </c>
      <c r="H931" s="0" t="inlineStr">
        <is>
          <t>OSFM</t>
        </is>
      </c>
      <c r="I931" s="0">
        <v>19.99</v>
      </c>
      <c r="J931" s="0">
        <v>184</v>
      </c>
    </row>
    <row r="932" spans="1:10" customHeight="0">
      <c r="A932" s="0">
        <f>HYPERLINK("https://dl.dropboxusercontent.com/scl/fi/gos5u6hac3w6115jtxis7/licensed-ns-a-27.jpg?rlkey=rkzpx4y8ego8yxjdz1zym21os&amp;dl=0","Click to download Image")</f>
      </c>
      <c r="C932" s="0" t="inlineStr">
        <is>
          <t>Licensed Adult Neck Sleeve</t>
        </is>
      </c>
      <c r="D932" s="0" t="inlineStr">
        <is>
          <t>'119735</t>
        </is>
      </c>
      <c r="E932" s="0" t="inlineStr">
        <is>
          <t>NDSU NECK SLEEVE:119735OSFM</t>
        </is>
      </c>
      <c r="F932" s="0" t="inlineStr">
        <is>
          <t>'813119735349</t>
        </is>
      </c>
      <c r="H932" s="0" t="inlineStr">
        <is>
          <t>OSFM</t>
        </is>
      </c>
      <c r="I932" s="0">
        <v>19.99</v>
      </c>
      <c r="J932" s="0">
        <v>173</v>
      </c>
    </row>
    <row r="933" spans="1:10" customHeight="0">
      <c r="A933" s="0">
        <f>HYPERLINK("https://dl.dropboxusercontent.com/scl/fi/mykquk13u75gv9a1qglda/licensed-ns-a-28.jpg?rlkey=0bhxjkw15ekdcmxqyhbwnn9nm&amp;dl=0","Click to download Image")</f>
      </c>
      <c r="C933" s="0" t="inlineStr">
        <is>
          <t>Licensed Adult Neck Sleeve</t>
        </is>
      </c>
      <c r="D933" s="0" t="inlineStr">
        <is>
          <t>'119741</t>
        </is>
      </c>
      <c r="E933" s="0" t="inlineStr">
        <is>
          <t>NDSU NECK SLEEVE:119741OSFM</t>
        </is>
      </c>
      <c r="F933" s="0" t="inlineStr">
        <is>
          <t>'813119735349</t>
        </is>
      </c>
      <c r="H933" s="0" t="inlineStr">
        <is>
          <t>OSFM</t>
        </is>
      </c>
      <c r="I933" s="0">
        <v>19.99</v>
      </c>
      <c r="J933" s="0">
        <v>176</v>
      </c>
    </row>
    <row r="934" spans="1:10" customHeight="0">
      <c r="A934" s="0">
        <f>HYPERLINK("https://dl.dropboxusercontent.com/scl/fi/28vw558yawl4ekapfmx53/licensed-ns-a-29.jpg?rlkey=ajqqd2wv31xgabpzdejwd7rgf&amp;dl=0","Click to download Image")</f>
      </c>
      <c r="C934" s="0" t="inlineStr">
        <is>
          <t>Licensed Adult Neck Sleeve</t>
        </is>
      </c>
      <c r="D934" s="0" t="inlineStr">
        <is>
          <t>'119740</t>
        </is>
      </c>
      <c r="E934" s="0" t="inlineStr">
        <is>
          <t>NDSU NECK SLEEVE:119740OSFM</t>
        </is>
      </c>
      <c r="F934" s="0" t="inlineStr">
        <is>
          <t>'813119735349</t>
        </is>
      </c>
      <c r="H934" s="0" t="inlineStr">
        <is>
          <t>OSFM</t>
        </is>
      </c>
      <c r="I934" s="0">
        <v>19.99</v>
      </c>
      <c r="J934" s="0">
        <v>183</v>
      </c>
    </row>
    <row r="935" spans="1:10" customHeight="0">
      <c r="A935" s="0">
        <f>HYPERLINK("https://dl.dropboxusercontent.com/scl/fi/teb9l2gf4t9yu63dpvjdh/licensed-ns-a-30.jpg?rlkey=4qil9711jyd9na39zf406za1p&amp;dl=0","Click to download Image")</f>
      </c>
      <c r="C935" s="0" t="inlineStr">
        <is>
          <t>Licensed Adult Neck Sleeve</t>
        </is>
      </c>
      <c r="D935" s="0" t="inlineStr">
        <is>
          <t>'119739</t>
        </is>
      </c>
      <c r="E935" s="0" t="inlineStr">
        <is>
          <t>NDSU NECK SLEEVE:119739OSFM</t>
        </is>
      </c>
      <c r="F935" s="0" t="inlineStr">
        <is>
          <t>'813119735349</t>
        </is>
      </c>
      <c r="H935" s="0" t="inlineStr">
        <is>
          <t>OSFM</t>
        </is>
      </c>
      <c r="I935" s="0">
        <v>19.99</v>
      </c>
      <c r="J935" s="0">
        <v>176</v>
      </c>
    </row>
    <row r="936" spans="1:10" customHeight="0">
      <c r="A936" s="0">
        <f>HYPERLINK("https://dl.dropboxusercontent.com/scl/fi/zeacs7c9v8reos8cqx5f0/ns55093.jpg?rlkey=pow7t2cnl4tx88xwz35f11e9s&amp;dl=0","Click to download Image")</f>
      </c>
      <c r="C936" s="0" t="inlineStr">
        <is>
          <t>Licensed Youth Neck Sleeves</t>
        </is>
      </c>
      <c r="D936" s="0" t="inlineStr">
        <is>
          <t>'119946</t>
        </is>
      </c>
      <c r="E936" s="0" t="inlineStr">
        <is>
          <t>NDSU YOUTH NECK SLEEVE:119946OSFM</t>
        </is>
      </c>
      <c r="F936" s="0" t="inlineStr">
        <is>
          <t>'813119934346</t>
        </is>
      </c>
      <c r="H936" s="0" t="inlineStr">
        <is>
          <t>OSFM</t>
        </is>
      </c>
      <c r="I936" s="0">
        <v>19.99</v>
      </c>
      <c r="J936" s="0">
        <v>75</v>
      </c>
    </row>
    <row r="937" spans="1:10" customHeight="0">
      <c r="A937" s="0">
        <f>HYPERLINK("https://dl.dropboxusercontent.com/scl/fi/tdkit3vump64xawvg38f9/licensed-ns-a-27.jpg?rlkey=er3xyizdumhvqxxlqoekf8an8&amp;dl=0","Click to download Image")</f>
      </c>
      <c r="C937" s="0" t="inlineStr">
        <is>
          <t>Licensed Youth Neck Sleeves</t>
        </is>
      </c>
      <c r="D937" s="0" t="inlineStr">
        <is>
          <t>'119950</t>
        </is>
      </c>
      <c r="E937" s="0" t="inlineStr">
        <is>
          <t>NDSU YOUTH NECK SLEEVE:119950OSFM</t>
        </is>
      </c>
      <c r="F937" s="0" t="inlineStr">
        <is>
          <t>'813119934346</t>
        </is>
      </c>
      <c r="H937" s="0" t="inlineStr">
        <is>
          <t>OSFM</t>
        </is>
      </c>
      <c r="I937" s="0">
        <v>19.99</v>
      </c>
      <c r="J937" s="0">
        <v>81</v>
      </c>
    </row>
    <row r="938" spans="1:10" customHeight="0">
      <c r="A938" s="0">
        <f>HYPERLINK("https://dl.dropboxusercontent.com/scl/fi/argq0smpxdft3bugcvlt4/licensed-ns-a-28.jpg?rlkey=x56fjfj6702760pkjl657izs2&amp;dl=0","Click to download Image")</f>
      </c>
      <c r="C938" s="0" t="inlineStr">
        <is>
          <t>Licensed Youth Neck Sleeves</t>
        </is>
      </c>
      <c r="D938" s="0" t="inlineStr">
        <is>
          <t>'119938</t>
        </is>
      </c>
      <c r="E938" s="0" t="inlineStr">
        <is>
          <t>NDSU YOUTH NECK SLEEVE:119938OSFM</t>
        </is>
      </c>
      <c r="F938" s="0" t="inlineStr">
        <is>
          <t>'813119934346</t>
        </is>
      </c>
      <c r="H938" s="0" t="inlineStr">
        <is>
          <t>OSFM</t>
        </is>
      </c>
      <c r="I938" s="0">
        <v>19.99</v>
      </c>
      <c r="J938" s="0">
        <v>83</v>
      </c>
    </row>
    <row r="939" spans="1:10" customHeight="0">
      <c r="A939" s="0">
        <f>HYPERLINK("https://dl.dropboxusercontent.com/scl/fi/9vxafqomppima9r89qj87/licensed-ns-a-29.jpg?rlkey=9rzofdfwxl0maek3a8soklyob&amp;dl=0","Click to download Image")</f>
      </c>
      <c r="C939" s="0" t="inlineStr">
        <is>
          <t>Licensed Youth Neck Sleeves</t>
        </is>
      </c>
      <c r="D939" s="0" t="inlineStr">
        <is>
          <t>'119942</t>
        </is>
      </c>
      <c r="E939" s="0" t="inlineStr">
        <is>
          <t>NDSU YOUTH NECK SLEEVE:119942OSFM</t>
        </is>
      </c>
      <c r="F939" s="0" t="inlineStr">
        <is>
          <t>'813119934346</t>
        </is>
      </c>
      <c r="H939" s="0" t="inlineStr">
        <is>
          <t>OSFM</t>
        </is>
      </c>
      <c r="I939" s="0">
        <v>19.99</v>
      </c>
      <c r="J939" s="0">
        <v>91</v>
      </c>
    </row>
    <row r="940" spans="1:10" customHeight="0">
      <c r="A940" s="0">
        <f>HYPERLINK("https://dl.dropboxusercontent.com/scl/fi/voo6looxw06xhkwd6j9wu/licensed-ns-a-30.jpg?rlkey=7ovcagv3kx056q8mrv42ux9dl&amp;dl=0","Click to download Image")</f>
      </c>
      <c r="C940" s="0" t="inlineStr">
        <is>
          <t>Licensed Youth Neck Sleeves</t>
        </is>
      </c>
      <c r="D940" s="0" t="inlineStr">
        <is>
          <t>'119934</t>
        </is>
      </c>
      <c r="E940" s="0" t="inlineStr">
        <is>
          <t>NDSU YOUTH NECK SLEEVE:119934OSFM</t>
        </is>
      </c>
      <c r="F940" s="0" t="inlineStr">
        <is>
          <t>'813119934346</t>
        </is>
      </c>
      <c r="H940" s="0" t="inlineStr">
        <is>
          <t>OSFM</t>
        </is>
      </c>
      <c r="I940" s="0">
        <v>19.99</v>
      </c>
      <c r="J940" s="0">
        <v>83</v>
      </c>
    </row>
    <row r="941" spans="1:10" customHeight="0">
      <c r="A941" s="0">
        <f>HYPERLINK("https://dl.dropboxusercontent.com/scl/fi/0rbbb7t8md2240etpf5vj/court-134219-f.jpg?rlkey=zk1b7faelgbfua2k36ts9odbv&amp;dl=0","Click to download Image")</f>
      </c>
      <c r="C941" s="0" t="inlineStr">
        <is>
          <t>Court Toddler Pullover</t>
        </is>
      </c>
      <c r="D941" s="0" t="inlineStr">
        <is>
          <t>'134219</t>
        </is>
      </c>
      <c r="E941" s="0" t="inlineStr">
        <is>
          <t>NDSU COURT T GN:T134219A-2T</t>
        </is>
      </c>
      <c r="F941" s="0" t="inlineStr">
        <is>
          <t>'000000000000</t>
        </is>
      </c>
      <c r="G941" s="0" t="inlineStr">
        <is>
          <t>TODDLER</t>
        </is>
      </c>
      <c r="H941" s="0" t="inlineStr">
        <is>
          <t>2T</t>
        </is>
      </c>
      <c r="I941" s="0">
        <v>42.99</v>
      </c>
      <c r="J941" s="0">
        <v>9</v>
      </c>
    </row>
    <row r="942" spans="1:10" customHeight="0">
      <c r="A942" s="0">
        <f>HYPERLINK("https://dl.dropboxusercontent.com/scl/fi/0rbbb7t8md2240etpf5vj/court-134219-f.jpg?rlkey=zk1b7faelgbfua2k36ts9odbv&amp;dl=0","Click to download Image")</f>
      </c>
      <c r="C942" s="0" t="inlineStr">
        <is>
          <t>Court Toddler Pullover</t>
        </is>
      </c>
      <c r="D942" s="0" t="inlineStr">
        <is>
          <t>'134219</t>
        </is>
      </c>
      <c r="E942" s="0" t="inlineStr">
        <is>
          <t>NDSU COURT T GN:T134219B-3T</t>
        </is>
      </c>
      <c r="F942" s="0" t="inlineStr">
        <is>
          <t>'000000000000</t>
        </is>
      </c>
      <c r="G942" s="0" t="inlineStr">
        <is>
          <t>TODDLER</t>
        </is>
      </c>
      <c r="H942" s="0" t="inlineStr">
        <is>
          <t>3T</t>
        </is>
      </c>
      <c r="I942" s="0">
        <v>42.99</v>
      </c>
      <c r="J942" s="0">
        <v>9</v>
      </c>
    </row>
    <row r="943" spans="1:10" customHeight="0">
      <c r="A943" s="0">
        <f>HYPERLINK("https://dl.dropboxusercontent.com/scl/fi/0rbbb7t8md2240etpf5vj/court-134219-f.jpg?rlkey=zk1b7faelgbfua2k36ts9odbv&amp;dl=0","Click to download Image")</f>
      </c>
      <c r="C943" s="0" t="inlineStr">
        <is>
          <t>Court Toddler Pullover</t>
        </is>
      </c>
      <c r="D943" s="0" t="inlineStr">
        <is>
          <t>'134219</t>
        </is>
      </c>
      <c r="E943" s="0" t="inlineStr">
        <is>
          <t>NDSU COURT T GN:T134219C-4T</t>
        </is>
      </c>
      <c r="F943" s="0" t="inlineStr">
        <is>
          <t>'000000000000</t>
        </is>
      </c>
      <c r="G943" s="0" t="inlineStr">
        <is>
          <t>TODDLER</t>
        </is>
      </c>
      <c r="H943" s="0" t="inlineStr">
        <is>
          <t>4T</t>
        </is>
      </c>
      <c r="I943" s="0">
        <v>42.99</v>
      </c>
      <c r="J943" s="0">
        <v>9</v>
      </c>
    </row>
    <row r="944" spans="1:10" customHeight="0">
      <c r="A944" s="0">
        <f>HYPERLINK("https://dl.dropboxusercontent.com/scl/fi/0rbbb7t8md2240etpf5vj/court-134219-f.jpg?rlkey=zk1b7faelgbfua2k36ts9odbv&amp;dl=0","Click to download Image")</f>
      </c>
      <c r="C944" s="0" t="inlineStr">
        <is>
          <t>Court Toddler Pullover</t>
        </is>
      </c>
      <c r="D944" s="0" t="inlineStr">
        <is>
          <t>'134219</t>
        </is>
      </c>
      <c r="E944" s="0" t="inlineStr">
        <is>
          <t>NDSU COURT T GN:T134219D-5T</t>
        </is>
      </c>
      <c r="F944" s="0" t="inlineStr">
        <is>
          <t>'000000000000</t>
        </is>
      </c>
      <c r="G944" s="0" t="inlineStr">
        <is>
          <t>TODDLER</t>
        </is>
      </c>
      <c r="H944" s="0" t="inlineStr">
        <is>
          <t>5T</t>
        </is>
      </c>
      <c r="I944" s="0">
        <v>42.99</v>
      </c>
      <c r="J944" s="0">
        <v>9</v>
      </c>
    </row>
    <row r="945" spans="1:10" customHeight="0">
      <c r="A945" s="0">
        <f>HYPERLINK("https://dl.dropboxusercontent.com/scl/fi/0rbbb7t8md2240etpf5vj/court-134219-f.jpg?rlkey=zk1b7faelgbfua2k36ts9odbv&amp;dl=0","Click to download Image")</f>
      </c>
      <c r="C945" s="0" t="inlineStr">
        <is>
          <t>Court Toddler Pullover</t>
        </is>
      </c>
      <c r="D945" s="0" t="inlineStr">
        <is>
          <t>'134219</t>
        </is>
      </c>
      <c r="E945" s="0" t="inlineStr">
        <is>
          <t>NDSU COURT T GN:T134219Z-12PK</t>
        </is>
      </c>
      <c r="F945" s="0" t="inlineStr">
        <is>
          <t>'000000000000</t>
        </is>
      </c>
      <c r="G945" s="0" t="inlineStr">
        <is>
          <t>TODDLER</t>
        </is>
      </c>
      <c r="H945" s="0" t="inlineStr">
        <is>
          <t>12 PACK</t>
        </is>
      </c>
      <c r="I945" s="0">
        <v>412.7</v>
      </c>
      <c r="J945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2026-04-03T21:39:05-05:00</dcterms:created>
  <dcterms:modified xsi:type="dcterms:W3CDTF">2026-04-03T21:39:05-05:00</dcterms:modified>
  <cp:revision>0</cp:revision>
</cp:coreProperties>
</file>