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HYPERLINK("https://dl.dropboxusercontent.com/scl/fi/10pb23hisga9y6rhakmx3/austin-139225-tn.jpg?rlkey=hqgjshgn16j853m0osoi6v1gb&amp;dl=0","Click to download Image")</f>
      </c>
      <c r="C2" s="0" t="inlineStr">
        <is>
          <t>Austin Men's Cap</t>
        </is>
      </c>
      <c r="D2" s="0" t="inlineStr">
        <is>
          <t>'139225</t>
        </is>
      </c>
      <c r="E2" s="0" t="inlineStr">
        <is>
          <t>PUR AUSTIN A BK:139225</t>
        </is>
      </c>
      <c r="F2" s="0" t="inlineStr">
        <is>
          <t>'704139225005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44</v>
      </c>
    </row>
    <row r="3" spans="1:10" customHeight="0">
      <c r="A3" s="0">
        <f>HYPERLINK("https://dl.dropboxusercontent.com/scl/fi/3ns1058ipdj7h4lbm1mbe/adam-135784-tn.jpg?rlkey=68adpo9nzngxslmnih6sebq0p&amp;dl=0","Click to download Image")</f>
      </c>
      <c r="C3" s="0" t="inlineStr">
        <is>
          <t>Adam Men's Realtree Cap</t>
        </is>
      </c>
      <c r="D3" s="0" t="inlineStr">
        <is>
          <t>'135784</t>
        </is>
      </c>
      <c r="E3" s="0" t="inlineStr">
        <is>
          <t>PUR ADAM A CO:135784</t>
        </is>
      </c>
      <c r="F3" s="0" t="inlineStr">
        <is>
          <t>'704135784001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43</v>
      </c>
    </row>
    <row r="4" spans="1:10" customHeight="0">
      <c r="A4" s="0">
        <f>HYPERLINK("https://dl.dropboxusercontent.com/scl/fi/rbc55ivzpz26wrqy0lvyk/lance-138428-tn.jpg?rlkey=t2sbgcltketglhf5a8487hyyq&amp;dl=0","Click to download Image")</f>
      </c>
      <c r="C4" s="0" t="inlineStr">
        <is>
          <t>Lance Men's Cap</t>
        </is>
      </c>
      <c r="D4" s="0" t="inlineStr">
        <is>
          <t>'138428</t>
        </is>
      </c>
      <c r="E4" s="0" t="inlineStr">
        <is>
          <t>PUR LANCE A BK:138428</t>
        </is>
      </c>
      <c r="F4" s="0" t="inlineStr">
        <is>
          <t>'704138428001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25</v>
      </c>
    </row>
    <row r="5" spans="1:10" customHeight="0">
      <c r="A5" s="0">
        <f>HYPERLINK("https://dl.dropboxusercontent.com/scl/fi/hkzq4junzudzn2cyatrkw/miles-138669-tn.jpg?rlkey=hmqwx8t83cszbr8nlj9tlzbna&amp;dl=0","Click to download Image")</f>
      </c>
      <c r="C5" s="0" t="inlineStr">
        <is>
          <t>Miles Youth Cap</t>
        </is>
      </c>
      <c r="D5" s="0" t="inlineStr">
        <is>
          <t>'138669</t>
        </is>
      </c>
      <c r="E5" s="0" t="inlineStr">
        <is>
          <t>PUR MILES Y CO:Y138669</t>
        </is>
      </c>
      <c r="F5" s="0" t="inlineStr">
        <is>
          <t>'704138669039</t>
        </is>
      </c>
      <c r="G5" s="0" t="inlineStr">
        <is>
          <t>YOUTH</t>
        </is>
      </c>
      <c r="H5" s="0" t="inlineStr">
        <is>
          <t>YOUTH</t>
        </is>
      </c>
      <c r="I5" s="0">
        <v>24.99</v>
      </c>
      <c r="J5" s="0">
        <v>21</v>
      </c>
    </row>
    <row r="6" spans="1:10" customHeight="0">
      <c r="A6" s="0">
        <f>HYPERLINK("https://dl.dropboxusercontent.com/scl/fi/lhmzs1ql0n0w8q38cynxn/135493t.jpg?rlkey=rlluq418p4uzig254stovjyfn&amp;dl=0","Click to download Image")</f>
      </c>
      <c r="C6" s="0" t="inlineStr">
        <is>
          <t>Vos Infant Beanie</t>
        </is>
      </c>
      <c r="D6" s="0" t="inlineStr">
        <is>
          <t>'135493</t>
        </is>
      </c>
      <c r="E6" s="0" t="inlineStr">
        <is>
          <t>PUR VOS I BK:135493</t>
        </is>
      </c>
      <c r="F6" s="0" t="inlineStr">
        <is>
          <t>'704135493019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26</v>
      </c>
    </row>
    <row r="7" spans="1:10" customHeight="0">
      <c r="A7" s="0">
        <f>HYPERLINK("https://dl.dropboxusercontent.com/scl/fi/f05khp2hs61s37sp57dxe/durant-135986-tn.jpg?rlkey=fgk7yf5uvsd40oi95rd0s5jgq&amp;dl=0","Click to download Image")</f>
      </c>
      <c r="C7" s="0" t="inlineStr">
        <is>
          <t>Durant Men's Cap</t>
        </is>
      </c>
      <c r="D7" s="0" t="inlineStr">
        <is>
          <t>'135986</t>
        </is>
      </c>
      <c r="E7" s="0" t="inlineStr">
        <is>
          <t>PUR DURANT A BK:135986</t>
        </is>
      </c>
      <c r="F7" s="0" t="inlineStr">
        <is>
          <t>'704135986009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49</v>
      </c>
    </row>
    <row r="8" spans="1:10" customHeight="0">
      <c r="A8" s="0">
        <f>HYPERLINK("https://dl.dropboxusercontent.com/scl/fi/l6ulo8mdujw39nc31n3ox/vos-yt-1137169-tn.jpg?rlkey=lbq8lg2o2hnbh5swq76ftveo2&amp;dl=0","Click to download Image")</f>
      </c>
      <c r="C8" s="0" t="inlineStr">
        <is>
          <t>Vos Youth Beanie</t>
        </is>
      </c>
      <c r="D8" s="0" t="inlineStr">
        <is>
          <t>'137169</t>
        </is>
      </c>
      <c r="E8" s="0" t="inlineStr">
        <is>
          <t>PUR VOS Y BK:Y137169</t>
        </is>
      </c>
      <c r="F8" s="0" t="inlineStr">
        <is>
          <t>'704137169011</t>
        </is>
      </c>
      <c r="G8" s="0" t="inlineStr">
        <is>
          <t>YOUTH</t>
        </is>
      </c>
      <c r="H8" s="0" t="inlineStr">
        <is>
          <t>YOUTH</t>
        </is>
      </c>
      <c r="I8" s="0">
        <v>24.99</v>
      </c>
      <c r="J8" s="0">
        <v>28</v>
      </c>
    </row>
    <row r="9" spans="1:10" customHeight="0">
      <c r="A9" s="0">
        <f>HYPERLINK("https://dl.dropboxusercontent.com/scl/fi/661x1oo20u6a3lft831nq/vos-yt-1137169-tn.jpg?rlkey=thscfnbpipupp2d29j2yi8pke&amp;dl=0","Click to download Image")</f>
      </c>
      <c r="C9" s="0" t="inlineStr">
        <is>
          <t>Vos Toddler Beanie</t>
        </is>
      </c>
      <c r="D9" s="0" t="inlineStr">
        <is>
          <t>'137169</t>
        </is>
      </c>
      <c r="E9" s="0" t="inlineStr">
        <is>
          <t>PUR VOS T BK:T137169</t>
        </is>
      </c>
      <c r="F9" s="0" t="inlineStr">
        <is>
          <t>'704137169011</t>
        </is>
      </c>
      <c r="G9" s="0" t="inlineStr">
        <is>
          <t>TODDLER</t>
        </is>
      </c>
      <c r="H9" s="0" t="inlineStr">
        <is>
          <t>TODDLER</t>
        </is>
      </c>
      <c r="I9" s="0">
        <v>24.99</v>
      </c>
      <c r="J9" s="0">
        <v>29</v>
      </c>
    </row>
    <row r="10" spans="1:10" customHeight="0">
      <c r="A10" s="0">
        <f>HYPERLINK("https://dl.dropboxusercontent.com/scl/fi/tx4qvm82lvjl8hob68jiy/jaxon-139632-tn.jpg?rlkey=f51grvjfku72z5gzekhkdrmkx&amp;dl=0","Click to download Image")</f>
      </c>
      <c r="B10" s="0">
        <f>HYPERLINK("https://dl.dropboxusercontent.com/scl/fi/8rcs47zsk0jgu2f2njcur/mens-t-shirt-size-chartsslate-cason.jpg?rlkey=meyu8qffg2jf0fs0788p9nl15&amp;dl=0","Click to download SizeChart")</f>
      </c>
      <c r="C10" s="0" t="inlineStr">
        <is>
          <t>Jaxon Men's Short Sleeve Shirt</t>
        </is>
      </c>
      <c r="D10" s="0" t="inlineStr">
        <is>
          <t>'139632</t>
        </is>
      </c>
      <c r="E10" s="0" t="inlineStr">
        <is>
          <t>PUR JAXON M HG:139632A-S</t>
        </is>
      </c>
      <c r="F10" s="0" t="inlineStr">
        <is>
          <t>'804139632046</t>
        </is>
      </c>
      <c r="G10" s="0" t="inlineStr">
        <is>
          <t>MENS</t>
        </is>
      </c>
      <c r="H10" s="0" t="inlineStr">
        <is>
          <t>S</t>
        </is>
      </c>
      <c r="I10" s="0">
        <v>29.99</v>
      </c>
      <c r="J10" s="0">
        <v>3</v>
      </c>
    </row>
    <row r="11" spans="1:10" customHeight="0">
      <c r="A11" s="0">
        <f>HYPERLINK("https://dl.dropboxusercontent.com/scl/fi/tx4qvm82lvjl8hob68jiy/jaxon-139632-tn.jpg?rlkey=f51grvjfku72z5gzekhkdrmkx&amp;dl=0","Click to download Image")</f>
      </c>
      <c r="B11" s="0">
        <f>HYPERLINK("https://dl.dropboxusercontent.com/scl/fi/8rcs47zsk0jgu2f2njcur/mens-t-shirt-size-chartsslate-cason.jpg?rlkey=meyu8qffg2jf0fs0788p9nl15&amp;dl=0","Click to download SizeChart")</f>
      </c>
      <c r="C11" s="0" t="inlineStr">
        <is>
          <t>Jaxon Men's Short Sleeve Shirt</t>
        </is>
      </c>
      <c r="D11" s="0" t="inlineStr">
        <is>
          <t>'139632</t>
        </is>
      </c>
      <c r="E11" s="0" t="inlineStr">
        <is>
          <t>PUR JAXON M HG:139632B-M</t>
        </is>
      </c>
      <c r="F11" s="0" t="inlineStr">
        <is>
          <t>'804139632053</t>
        </is>
      </c>
      <c r="G11" s="0" t="inlineStr">
        <is>
          <t>MENS</t>
        </is>
      </c>
      <c r="H11" s="0" t="inlineStr">
        <is>
          <t>M</t>
        </is>
      </c>
      <c r="I11" s="0">
        <v>29.99</v>
      </c>
      <c r="J11" s="0">
        <v>7</v>
      </c>
    </row>
    <row r="12" spans="1:10" customHeight="0">
      <c r="A12" s="0">
        <f>HYPERLINK("https://dl.dropboxusercontent.com/scl/fi/tx4qvm82lvjl8hob68jiy/jaxon-139632-tn.jpg?rlkey=f51grvjfku72z5gzekhkdrmkx&amp;dl=0","Click to download Image")</f>
      </c>
      <c r="B12" s="0">
        <f>HYPERLINK("https://dl.dropboxusercontent.com/scl/fi/8rcs47zsk0jgu2f2njcur/mens-t-shirt-size-chartsslate-cason.jpg?rlkey=meyu8qffg2jf0fs0788p9nl15&amp;dl=0","Click to download SizeChart")</f>
      </c>
      <c r="C12" s="0" t="inlineStr">
        <is>
          <t>Jaxon Men's Short Sleeve Shirt</t>
        </is>
      </c>
      <c r="D12" s="0" t="inlineStr">
        <is>
          <t>'139632</t>
        </is>
      </c>
      <c r="E12" s="0" t="inlineStr">
        <is>
          <t>PUR JAXON M HG:139632C-L</t>
        </is>
      </c>
      <c r="F12" s="0" t="inlineStr">
        <is>
          <t>'804139632060</t>
        </is>
      </c>
      <c r="G12" s="0" t="inlineStr">
        <is>
          <t>MENS</t>
        </is>
      </c>
      <c r="H12" s="0" t="inlineStr">
        <is>
          <t>L</t>
        </is>
      </c>
      <c r="I12" s="0">
        <v>29.99</v>
      </c>
      <c r="J12" s="0">
        <v>9</v>
      </c>
    </row>
    <row r="13" spans="1:10" customHeight="0">
      <c r="A13" s="0">
        <f>HYPERLINK("https://dl.dropboxusercontent.com/scl/fi/tx4qvm82lvjl8hob68jiy/jaxon-139632-tn.jpg?rlkey=f51grvjfku72z5gzekhkdrmkx&amp;dl=0","Click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'139632</t>
        </is>
      </c>
      <c r="E13" s="0" t="inlineStr">
        <is>
          <t>PUR JAXON M HG:139632D-XL</t>
        </is>
      </c>
      <c r="F13" s="0" t="inlineStr">
        <is>
          <t>'804139632077</t>
        </is>
      </c>
      <c r="G13" s="0" t="inlineStr">
        <is>
          <t>MENS</t>
        </is>
      </c>
      <c r="H13" s="0" t="inlineStr">
        <is>
          <t>XL</t>
        </is>
      </c>
      <c r="I13" s="0">
        <v>29.99</v>
      </c>
      <c r="J13" s="0">
        <v>8</v>
      </c>
    </row>
    <row r="14" spans="1:10" customHeight="0">
      <c r="A14" s="0">
        <f>HYPERLINK("https://dl.dropboxusercontent.com/scl/fi/tx4qvm82lvjl8hob68jiy/jaxon-139632-tn.jpg?rlkey=f51grvjfku72z5gzekhkdrmkx&amp;dl=0","Click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'139632</t>
        </is>
      </c>
      <c r="E14" s="0" t="inlineStr">
        <is>
          <t>PUR JAXON M HG:139632E-2XL</t>
        </is>
      </c>
      <c r="F14" s="0" t="inlineStr">
        <is>
          <t>'804139632084</t>
        </is>
      </c>
      <c r="G14" s="0" t="inlineStr">
        <is>
          <t>MENS</t>
        </is>
      </c>
      <c r="H14" s="0" t="inlineStr">
        <is>
          <t>2XL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HYPERLINK("https://dl.dropboxusercontent.com/scl/fi/tx4qvm82lvjl8hob68jiy/jaxon-139632-tn.jpg?rlkey=f51grvjfku72z5gzekhkdrmkx&amp;dl=0","Click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'139632</t>
        </is>
      </c>
      <c r="E15" s="0" t="inlineStr">
        <is>
          <t>PUR JAXON M HG:139632F-3XL</t>
        </is>
      </c>
      <c r="F15" s="0" t="inlineStr">
        <is>
          <t>'804139632091</t>
        </is>
      </c>
      <c r="G15" s="0" t="inlineStr">
        <is>
          <t>MENS</t>
        </is>
      </c>
      <c r="H15" s="0" t="inlineStr">
        <is>
          <t>3XL</t>
        </is>
      </c>
      <c r="I15" s="0">
        <v>29.99</v>
      </c>
      <c r="J15" s="0">
        <v>3</v>
      </c>
    </row>
    <row r="16" spans="1:10" customHeight="0">
      <c r="A16" s="0">
        <f>HYPERLINK("https://dl.dropboxusercontent.com/scl/fi/tx4qvm82lvjl8hob68jiy/jaxon-139632-tn.jpg?rlkey=f51grvjfku72z5gzekhkdrmkx&amp;dl=0","Click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'139632</t>
        </is>
      </c>
      <c r="E16" s="0" t="inlineStr">
        <is>
          <t>PUR JAXON M HG:139632Z-12PK</t>
        </is>
      </c>
      <c r="F16" s="0" t="inlineStr">
        <is>
          <t>'804139632992</t>
        </is>
      </c>
      <c r="G16" s="0" t="inlineStr">
        <is>
          <t>MENS</t>
        </is>
      </c>
      <c r="H16" s="0" t="inlineStr">
        <is>
          <t>12 PACK</t>
        </is>
      </c>
      <c r="I16" s="0">
        <v>294</v>
      </c>
      <c r="J16" s="0">
        <v>2</v>
      </c>
    </row>
    <row r="17" spans="1:10" customHeight="0">
      <c r="A17" s="0">
        <f>HYPERLINK("https://dl.dropboxusercontent.com/scl/fi/zlurt1i1ltfxzce9823sy/blaise-139256-tn.jpg?rlkey=d0gpzfanttcudfrvm0nm9qg2q&amp;dl=0","Click to download Image")</f>
      </c>
      <c r="B17" s="0">
        <f>HYPERLINK("https://dl.dropboxusercontent.com/scl/fi/ew346f5my3kgzlnl1vptn/mens-pullover-size-chartsblaise.jpg?rlkey=36zlrkb81qdyuzkp9dpwr4b63&amp;dl=0","Click to download SizeChart")</f>
      </c>
      <c r="C17" s="0" t="inlineStr">
        <is>
          <t>Blaise Men's Pullover</t>
        </is>
      </c>
      <c r="D17" s="0" t="inlineStr">
        <is>
          <t>'139256</t>
        </is>
      </c>
      <c r="E17" s="0" t="inlineStr">
        <is>
          <t>PUR BLAISE M BK:139256A-S</t>
        </is>
      </c>
      <c r="F17" s="0" t="inlineStr">
        <is>
          <t>'804139256044</t>
        </is>
      </c>
      <c r="G17" s="0" t="inlineStr">
        <is>
          <t>MENS</t>
        </is>
      </c>
      <c r="H17" s="0" t="inlineStr">
        <is>
          <t>S</t>
        </is>
      </c>
      <c r="I17" s="0">
        <v>59.99</v>
      </c>
      <c r="J17" s="0">
        <v>6</v>
      </c>
    </row>
    <row r="18" spans="1:10" customHeight="0">
      <c r="A18" s="0">
        <f>HYPERLINK("https://dl.dropboxusercontent.com/scl/fi/zlurt1i1ltfxzce9823sy/blaise-139256-tn.jpg?rlkey=d0gpzfanttcudfrvm0nm9qg2q&amp;dl=0","Click to download Image")</f>
      </c>
      <c r="B18" s="0">
        <f>HYPERLINK("https://dl.dropboxusercontent.com/scl/fi/ew346f5my3kgzlnl1vptn/mens-pullover-size-chartsblaise.jpg?rlkey=36zlrkb81qdyuzkp9dpwr4b63&amp;dl=0","Click to download SizeChart")</f>
      </c>
      <c r="C18" s="0" t="inlineStr">
        <is>
          <t>Blaise Men's Pullover</t>
        </is>
      </c>
      <c r="D18" s="0" t="inlineStr">
        <is>
          <t>'139256</t>
        </is>
      </c>
      <c r="E18" s="0" t="inlineStr">
        <is>
          <t>PUR BLAISE M BK:139256B-M</t>
        </is>
      </c>
      <c r="F18" s="0" t="inlineStr">
        <is>
          <t>'804139256051</t>
        </is>
      </c>
      <c r="G18" s="0" t="inlineStr">
        <is>
          <t>MENS</t>
        </is>
      </c>
      <c r="H18" s="0" t="inlineStr">
        <is>
          <t>M</t>
        </is>
      </c>
      <c r="I18" s="0">
        <v>59.99</v>
      </c>
      <c r="J18" s="0">
        <v>12</v>
      </c>
    </row>
    <row r="19" spans="1:10" customHeight="0">
      <c r="A19" s="0">
        <f>HYPERLINK("https://dl.dropboxusercontent.com/scl/fi/zlurt1i1ltfxzce9823sy/blaise-139256-tn.jpg?rlkey=d0gpzfanttcudfrvm0nm9qg2q&amp;dl=0","Click to download Image")</f>
      </c>
      <c r="B19" s="0">
        <f>HYPERLINK("https://dl.dropboxusercontent.com/scl/fi/ew346f5my3kgzlnl1vptn/mens-pullover-size-chartsblaise.jpg?rlkey=36zlrkb81qdyuzkp9dpwr4b63&amp;dl=0","Click to download SizeChart")</f>
      </c>
      <c r="C19" s="0" t="inlineStr">
        <is>
          <t>Blaise Men's Pullover</t>
        </is>
      </c>
      <c r="D19" s="0" t="inlineStr">
        <is>
          <t>'139256</t>
        </is>
      </c>
      <c r="E19" s="0" t="inlineStr">
        <is>
          <t>PUR BLAISE M BK:139256C-L</t>
        </is>
      </c>
      <c r="F19" s="0" t="inlineStr">
        <is>
          <t>'804139256068</t>
        </is>
      </c>
      <c r="G19" s="0" t="inlineStr">
        <is>
          <t>MENS</t>
        </is>
      </c>
      <c r="H19" s="0" t="inlineStr">
        <is>
          <t>L</t>
        </is>
      </c>
      <c r="I19" s="0">
        <v>59.99</v>
      </c>
      <c r="J19" s="0">
        <v>19</v>
      </c>
    </row>
    <row r="20" spans="1:10" customHeight="0">
      <c r="A20" s="0">
        <f>HYPERLINK("https://dl.dropboxusercontent.com/scl/fi/zlurt1i1ltfxzce9823sy/blaise-139256-tn.jpg?rlkey=d0gpzfanttcudfrvm0nm9qg2q&amp;dl=0","Click to download Image")</f>
      </c>
      <c r="B20" s="0">
        <f>HYPERLINK("https://dl.dropboxusercontent.com/scl/fi/ew346f5my3kgzlnl1vptn/mens-pullover-size-chartsblaise.jpg?rlkey=36zlrkb81qdyuzkp9dpwr4b63&amp;dl=0","Click to download SizeChart")</f>
      </c>
      <c r="C20" s="0" t="inlineStr">
        <is>
          <t>Blaise Men's Pullover</t>
        </is>
      </c>
      <c r="D20" s="0" t="inlineStr">
        <is>
          <t>'139256</t>
        </is>
      </c>
      <c r="E20" s="0" t="inlineStr">
        <is>
          <t>PUR BLAISE M BK:139256D-XL</t>
        </is>
      </c>
      <c r="F20" s="0" t="inlineStr">
        <is>
          <t>'804139256075</t>
        </is>
      </c>
      <c r="G20" s="0" t="inlineStr">
        <is>
          <t>MENS</t>
        </is>
      </c>
      <c r="H20" s="0" t="inlineStr">
        <is>
          <t>XL</t>
        </is>
      </c>
      <c r="I20" s="0">
        <v>59.99</v>
      </c>
      <c r="J20" s="0">
        <v>17</v>
      </c>
    </row>
    <row r="21" spans="1:10" customHeight="0">
      <c r="A21" s="0">
        <f>HYPERLINK("https://dl.dropboxusercontent.com/scl/fi/zlurt1i1ltfxzce9823sy/blaise-139256-tn.jpg?rlkey=d0gpzfanttcudfrvm0nm9qg2q&amp;dl=0","Click to download Image")</f>
      </c>
      <c r="B21" s="0">
        <f>HYPERLINK("https://dl.dropboxusercontent.com/scl/fi/ew346f5my3kgzlnl1vptn/mens-pullover-size-chartsblaise.jpg?rlkey=36zlrkb81qdyuzkp9dpwr4b63&amp;dl=0","Click to download SizeChart")</f>
      </c>
      <c r="C21" s="0" t="inlineStr">
        <is>
          <t>Blaise Men's Pullover</t>
        </is>
      </c>
      <c r="D21" s="0" t="inlineStr">
        <is>
          <t>'139256</t>
        </is>
      </c>
      <c r="E21" s="0" t="inlineStr">
        <is>
          <t>PUR BLAISE M BK:139256E-2XL</t>
        </is>
      </c>
      <c r="F21" s="0" t="inlineStr">
        <is>
          <t>'804139256082</t>
        </is>
      </c>
      <c r="G21" s="0" t="inlineStr">
        <is>
          <t>MENS</t>
        </is>
      </c>
      <c r="H21" s="0" t="inlineStr">
        <is>
          <t>2XL</t>
        </is>
      </c>
      <c r="I21" s="0">
        <v>59.99</v>
      </c>
      <c r="J21" s="0">
        <v>11</v>
      </c>
    </row>
    <row r="22" spans="1:10" customHeight="0">
      <c r="A22" s="0">
        <f>HYPERLINK("https://dl.dropboxusercontent.com/scl/fi/zlurt1i1ltfxzce9823sy/blaise-139256-tn.jpg?rlkey=d0gpzfanttcudfrvm0nm9qg2q&amp;dl=0","Click to download Image")</f>
      </c>
      <c r="B22" s="0">
        <f>HYPERLINK("https://dl.dropboxusercontent.com/scl/fi/ew346f5my3kgzlnl1vptn/mens-pullover-size-chartsblaise.jpg?rlkey=36zlrkb81qdyuzkp9dpwr4b63&amp;dl=0","Click to download SizeChart")</f>
      </c>
      <c r="C22" s="0" t="inlineStr">
        <is>
          <t>Blaise Men's Pullover</t>
        </is>
      </c>
      <c r="D22" s="0" t="inlineStr">
        <is>
          <t>'139256</t>
        </is>
      </c>
      <c r="E22" s="0" t="inlineStr">
        <is>
          <t>PUR BLAISE M BK:139256F-3XL</t>
        </is>
      </c>
      <c r="F22" s="0" t="inlineStr">
        <is>
          <t>'804139256099</t>
        </is>
      </c>
      <c r="G22" s="0" t="inlineStr">
        <is>
          <t>MENS</t>
        </is>
      </c>
      <c r="H22" s="0" t="inlineStr">
        <is>
          <t>3XL</t>
        </is>
      </c>
      <c r="I22" s="0">
        <v>59.99</v>
      </c>
      <c r="J22" s="0">
        <v>4</v>
      </c>
    </row>
    <row r="23" spans="1:10" customHeight="0">
      <c r="A23" s="0">
        <f>HYPERLINK("https://dl.dropboxusercontent.com/scl/fi/zlurt1i1ltfxzce9823sy/blaise-139256-tn.jpg?rlkey=d0gpzfanttcudfrvm0nm9qg2q&amp;dl=0","Click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'139256</t>
        </is>
      </c>
      <c r="E23" s="0" t="inlineStr">
        <is>
          <t>PUR BLAISE M BK:139256Z-12PK</t>
        </is>
      </c>
      <c r="F23" s="0" t="inlineStr">
        <is>
          <t>'804139256990</t>
        </is>
      </c>
      <c r="G23" s="0" t="inlineStr">
        <is>
          <t>MENS</t>
        </is>
      </c>
      <c r="H23" s="0" t="inlineStr">
        <is>
          <t>12 PACK</t>
        </is>
      </c>
      <c r="I23" s="0">
        <v>582</v>
      </c>
      <c r="J23" s="0">
        <v>5</v>
      </c>
    </row>
    <row r="24" spans="1:10" customHeight="0">
      <c r="A24" s="0">
        <f>HYPERLINK("https://dl.dropboxusercontent.com/scl/fi/f44znba523uwnebx9ewh8/weditdsc2314.jpg?rlkey=pwt7nqi6off2rsmgx7jkbxiap&amp;dl=0","Click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'135655</t>
        </is>
      </c>
      <c r="E24" s="0" t="inlineStr">
        <is>
          <t>PUR BROCK I BK:135655A-0-3M</t>
        </is>
      </c>
      <c r="F24" s="0" t="inlineStr">
        <is>
          <t>'804135655001</t>
        </is>
      </c>
      <c r="G24" s="0" t="inlineStr">
        <is>
          <t>INFANT</t>
        </is>
      </c>
      <c r="H24" s="0" t="inlineStr">
        <is>
          <t>0-3M</t>
        </is>
      </c>
      <c r="I24" s="0">
        <v>34.99</v>
      </c>
      <c r="J24" s="0">
        <v>6</v>
      </c>
    </row>
    <row r="25" spans="1:10" customHeight="0">
      <c r="A25" s="0">
        <f>HYPERLINK("https://dl.dropboxusercontent.com/scl/fi/f44znba523uwnebx9ewh8/weditdsc2314.jpg?rlkey=pwt7nqi6off2rsmgx7jkbxiap&amp;dl=0","Click to download Image")</f>
      </c>
      <c r="B25" s="0">
        <f>HYPERLINK("https://dl.dropboxusercontent.com/scl/fi/koa95objo3xntk9yqo774/graphic-update2022-infant.jpg?rlkey=6lz2sevitkly7a90cgwj52ag8&amp;dl=0","Click to download SizeChart")</f>
      </c>
      <c r="C25" s="0" t="inlineStr">
        <is>
          <t>Brock Infant Sweatshirt</t>
        </is>
      </c>
      <c r="D25" s="0" t="inlineStr">
        <is>
          <t>'135655</t>
        </is>
      </c>
      <c r="E25" s="0" t="inlineStr">
        <is>
          <t>PUR BROCK I BK:135655B-3-6M</t>
        </is>
      </c>
      <c r="F25" s="0" t="inlineStr">
        <is>
          <t>'804135655018</t>
        </is>
      </c>
      <c r="G25" s="0" t="inlineStr">
        <is>
          <t>INFANT</t>
        </is>
      </c>
      <c r="H25" s="0" t="inlineStr">
        <is>
          <t>3-6M</t>
        </is>
      </c>
      <c r="I25" s="0">
        <v>34.99</v>
      </c>
      <c r="J25" s="0">
        <v>6</v>
      </c>
    </row>
    <row r="26" spans="1:10" customHeight="0">
      <c r="A26" s="0">
        <f>HYPERLINK("https://dl.dropboxusercontent.com/scl/fi/f44znba523uwnebx9ewh8/weditdsc2314.jpg?rlkey=pwt7nqi6off2rsmgx7jkbxiap&amp;dl=0","Click to download Image")</f>
      </c>
      <c r="B26" s="0">
        <f>HYPERLINK("https://dl.dropboxusercontent.com/scl/fi/koa95objo3xntk9yqo774/graphic-update2022-infant.jpg?rlkey=6lz2sevitkly7a90cgwj52ag8&amp;dl=0","Click to download SizeChart")</f>
      </c>
      <c r="C26" s="0" t="inlineStr">
        <is>
          <t>Brock Infant Sweatshirt</t>
        </is>
      </c>
      <c r="D26" s="0" t="inlineStr">
        <is>
          <t>'135655</t>
        </is>
      </c>
      <c r="E26" s="0" t="inlineStr">
        <is>
          <t>PUR BROCK I BK:135655C-6-9M</t>
        </is>
      </c>
      <c r="F26" s="0" t="inlineStr">
        <is>
          <t>'804135655025</t>
        </is>
      </c>
      <c r="G26" s="0" t="inlineStr">
        <is>
          <t>INFANT</t>
        </is>
      </c>
      <c r="H26" s="0" t="inlineStr">
        <is>
          <t>6-9M</t>
        </is>
      </c>
      <c r="I26" s="0">
        <v>34.99</v>
      </c>
      <c r="J26" s="0">
        <v>4</v>
      </c>
    </row>
    <row r="27" spans="1:10" customHeight="0">
      <c r="A27" s="0">
        <f>HYPERLINK("https://dl.dropboxusercontent.com/scl/fi/f44znba523uwnebx9ewh8/weditdsc2314.jpg?rlkey=pwt7nqi6off2rsmgx7jkbxiap&amp;dl=0","Click to download Image")</f>
      </c>
      <c r="B27" s="0">
        <f>HYPERLINK("https://dl.dropboxusercontent.com/scl/fi/koa95objo3xntk9yqo774/graphic-update2022-infant.jpg?rlkey=6lz2sevitkly7a90cgwj52ag8&amp;dl=0","Click to download SizeChart")</f>
      </c>
      <c r="C27" s="0" t="inlineStr">
        <is>
          <t>Brock Infant Sweatshirt</t>
        </is>
      </c>
      <c r="D27" s="0" t="inlineStr">
        <is>
          <t>'135655</t>
        </is>
      </c>
      <c r="E27" s="0" t="inlineStr">
        <is>
          <t>PUR BROCK I BK:135655F-12M</t>
        </is>
      </c>
      <c r="F27" s="0" t="inlineStr">
        <is>
          <t>'804135655032</t>
        </is>
      </c>
      <c r="G27" s="0" t="inlineStr">
        <is>
          <t>INFANT</t>
        </is>
      </c>
      <c r="H27" s="0" t="inlineStr">
        <is>
          <t>12M</t>
        </is>
      </c>
      <c r="I27" s="0">
        <v>34.99</v>
      </c>
      <c r="J27" s="0">
        <v>5</v>
      </c>
    </row>
    <row r="28" spans="1:10" customHeight="0">
      <c r="A28" s="0">
        <f>HYPERLINK("https://dl.dropboxusercontent.com/scl/fi/f44znba523uwnebx9ewh8/weditdsc2314.jpg?rlkey=pwt7nqi6off2rsmgx7jkbxiap&amp;dl=0","Click to download Image")</f>
      </c>
      <c r="B28" s="0">
        <f>HYPERLINK("https://dl.dropboxusercontent.com/scl/fi/koa95objo3xntk9yqo774/graphic-update2022-infant.jpg?rlkey=6lz2sevitkly7a90cgwj52ag8&amp;dl=0","Click to download SizeChart")</f>
      </c>
      <c r="C28" s="0" t="inlineStr">
        <is>
          <t>Brock Infant Sweatshirt</t>
        </is>
      </c>
      <c r="D28" s="0" t="inlineStr">
        <is>
          <t>'135655</t>
        </is>
      </c>
      <c r="E28" s="0" t="inlineStr">
        <is>
          <t>PUR BROCK I BK:135655Z-12PK</t>
        </is>
      </c>
      <c r="F28" s="0" t="inlineStr">
        <is>
          <t>'804135655995</t>
        </is>
      </c>
      <c r="G28" s="0" t="inlineStr">
        <is>
          <t>INFANT</t>
        </is>
      </c>
      <c r="H28" s="0" t="inlineStr">
        <is>
          <t>12 PACK</t>
        </is>
      </c>
      <c r="I28" s="0">
        <v>335.9</v>
      </c>
      <c r="J28" s="0">
        <v>2</v>
      </c>
    </row>
    <row r="29" spans="1:10" customHeight="0">
      <c r="A29" s="0">
        <f>HYPERLINK("https://dl.dropboxusercontent.com/scl/fi/1ju4ibthnwhdya769mypk/quincy-138627-tn.jpg?rlkey=ygsisu2l2nd018kdu5v3uzaf1&amp;dl=0","Click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'138627</t>
        </is>
      </c>
      <c r="E29" s="0" t="inlineStr">
        <is>
          <t>PUR QUINCY M GY:138627A-S</t>
        </is>
      </c>
      <c r="F29" s="0" t="inlineStr">
        <is>
          <t>'804138627043</t>
        </is>
      </c>
      <c r="G29" s="0" t="inlineStr">
        <is>
          <t>MENS</t>
        </is>
      </c>
      <c r="H29" s="0" t="inlineStr">
        <is>
          <t>S</t>
        </is>
      </c>
      <c r="I29" s="0">
        <v>59.99</v>
      </c>
      <c r="J29" s="0">
        <v>1</v>
      </c>
    </row>
    <row r="30" spans="1:10" customHeight="0">
      <c r="A30" s="0">
        <f>HYPERLINK("https://dl.dropboxusercontent.com/scl/fi/1ju4ibthnwhdya769mypk/quincy-138627-tn.jpg?rlkey=ygsisu2l2nd018kdu5v3uzaf1&amp;dl=0","Click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'138627</t>
        </is>
      </c>
      <c r="E30" s="0" t="inlineStr">
        <is>
          <t>PUR QUINCY M GY:138627B-M</t>
        </is>
      </c>
      <c r="F30" s="0" t="inlineStr">
        <is>
          <t>'804138627050</t>
        </is>
      </c>
      <c r="G30" s="0" t="inlineStr">
        <is>
          <t>MENS</t>
        </is>
      </c>
      <c r="H30" s="0" t="inlineStr">
        <is>
          <t>M</t>
        </is>
      </c>
      <c r="I30" s="0">
        <v>59.99</v>
      </c>
      <c r="J30" s="0">
        <v>4</v>
      </c>
    </row>
    <row r="31" spans="1:10" customHeight="0">
      <c r="A31" s="0">
        <f>HYPERLINK("https://dl.dropboxusercontent.com/scl/fi/1ju4ibthnwhdya769mypk/quincy-138627-tn.jpg?rlkey=ygsisu2l2nd018kdu5v3uzaf1&amp;dl=0","Click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'138627</t>
        </is>
      </c>
      <c r="E31" s="0" t="inlineStr">
        <is>
          <t>PUR QUINCY M GY:138627C-L</t>
        </is>
      </c>
      <c r="F31" s="0" t="inlineStr">
        <is>
          <t>'804138627067</t>
        </is>
      </c>
      <c r="G31" s="0" t="inlineStr">
        <is>
          <t>MENS</t>
        </is>
      </c>
      <c r="H31" s="0" t="inlineStr">
        <is>
          <t>L</t>
        </is>
      </c>
      <c r="I31" s="0">
        <v>59.99</v>
      </c>
      <c r="J31" s="0">
        <v>8</v>
      </c>
    </row>
    <row r="32" spans="1:10" customHeight="0">
      <c r="A32" s="0">
        <f>HYPERLINK("https://dl.dropboxusercontent.com/scl/fi/1ju4ibthnwhdya769mypk/quincy-138627-tn.jpg?rlkey=ygsisu2l2nd018kdu5v3uzaf1&amp;dl=0","Click to download Image")</f>
      </c>
      <c r="B32" s="0">
        <f>HYPERLINK("https://dl.dropboxusercontent.com/scl/fi/kb6gpjzpz7smued2wfq8x/mens-hoodie-size-chartsquincy.jpg?rlkey=3rdo5zggqwj204m2wpgqik71f&amp;dl=0","Click to download SizeChart")</f>
      </c>
      <c r="C32" s="0" t="inlineStr">
        <is>
          <t>Quincy Men's Hoodie</t>
        </is>
      </c>
      <c r="D32" s="0" t="inlineStr">
        <is>
          <t>'138627</t>
        </is>
      </c>
      <c r="E32" s="0" t="inlineStr">
        <is>
          <t>PUR QUINCY M GY:138627D-XL</t>
        </is>
      </c>
      <c r="F32" s="0" t="inlineStr">
        <is>
          <t>'804138627074</t>
        </is>
      </c>
      <c r="G32" s="0" t="inlineStr">
        <is>
          <t>MENS</t>
        </is>
      </c>
      <c r="H32" s="0" t="inlineStr">
        <is>
          <t>XL</t>
        </is>
      </c>
      <c r="I32" s="0">
        <v>59.99</v>
      </c>
      <c r="J32" s="0">
        <v>9</v>
      </c>
    </row>
    <row r="33" spans="1:10" customHeight="0">
      <c r="A33" s="0">
        <f>HYPERLINK("https://dl.dropboxusercontent.com/scl/fi/1ju4ibthnwhdya769mypk/quincy-138627-tn.jpg?rlkey=ygsisu2l2nd018kdu5v3uzaf1&amp;dl=0","Click to download Image")</f>
      </c>
      <c r="B33" s="0">
        <f>HYPERLINK("https://dl.dropboxusercontent.com/scl/fi/kb6gpjzpz7smued2wfq8x/mens-hoodie-size-chartsquincy.jpg?rlkey=3rdo5zggqwj204m2wpgqik71f&amp;dl=0","Click to download SizeChart")</f>
      </c>
      <c r="C33" s="0" t="inlineStr">
        <is>
          <t>Quincy Men's Hoodie</t>
        </is>
      </c>
      <c r="D33" s="0" t="inlineStr">
        <is>
          <t>'138627</t>
        </is>
      </c>
      <c r="E33" s="0" t="inlineStr">
        <is>
          <t>PUR QUINCY M GY:138627E-2XL</t>
        </is>
      </c>
      <c r="F33" s="0" t="inlineStr">
        <is>
          <t>'804138627081</t>
        </is>
      </c>
      <c r="G33" s="0" t="inlineStr">
        <is>
          <t>MENS</t>
        </is>
      </c>
      <c r="H33" s="0" t="inlineStr">
        <is>
          <t>2XL</t>
        </is>
      </c>
      <c r="I33" s="0">
        <v>59.99</v>
      </c>
      <c r="J33" s="0">
        <v>6</v>
      </c>
    </row>
    <row r="34" spans="1:10" customHeight="0">
      <c r="A34" s="0">
        <f>HYPERLINK("https://dl.dropboxusercontent.com/scl/fi/1ju4ibthnwhdya769mypk/quincy-138627-tn.jpg?rlkey=ygsisu2l2nd018kdu5v3uzaf1&amp;dl=0","Click to download Image")</f>
      </c>
      <c r="B34" s="0">
        <f>HYPERLINK("https://dl.dropboxusercontent.com/scl/fi/kb6gpjzpz7smued2wfq8x/mens-hoodie-size-chartsquincy.jpg?rlkey=3rdo5zggqwj204m2wpgqik71f&amp;dl=0","Click to download SizeChart")</f>
      </c>
      <c r="C34" s="0" t="inlineStr">
        <is>
          <t>Quincy Men's Hoodie</t>
        </is>
      </c>
      <c r="D34" s="0" t="inlineStr">
        <is>
          <t>'138627</t>
        </is>
      </c>
      <c r="E34" s="0" t="inlineStr">
        <is>
          <t>PUR QUINCY M GY:138627F-3XL</t>
        </is>
      </c>
      <c r="F34" s="0" t="inlineStr">
        <is>
          <t>'803138629095</t>
        </is>
      </c>
      <c r="G34" s="0" t="inlineStr">
        <is>
          <t>MENS</t>
        </is>
      </c>
      <c r="H34" s="0" t="inlineStr">
        <is>
          <t>3XL</t>
        </is>
      </c>
      <c r="I34" s="0">
        <v>59.99</v>
      </c>
      <c r="J34" s="0">
        <v>3</v>
      </c>
    </row>
    <row r="35" spans="1:10" customHeight="0">
      <c r="A35" s="0">
        <f>HYPERLINK("https://dl.dropboxusercontent.com/scl/fi/1ju4ibthnwhdya769mypk/quincy-138627-tn.jpg?rlkey=ygsisu2l2nd018kdu5v3uzaf1&amp;dl=0","Click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'138627</t>
        </is>
      </c>
      <c r="E35" s="0" t="inlineStr">
        <is>
          <t>PUR QUINCY M GY:138627Z-12PK</t>
        </is>
      </c>
      <c r="F35" s="0" t="inlineStr">
        <is>
          <t>'804138627999</t>
        </is>
      </c>
      <c r="G35" s="0" t="inlineStr">
        <is>
          <t>MENS</t>
        </is>
      </c>
      <c r="H35" s="0" t="inlineStr">
        <is>
          <t>12 PACK</t>
        </is>
      </c>
      <c r="I35" s="0">
        <v>582</v>
      </c>
      <c r="J35" s="0">
        <v>1</v>
      </c>
    </row>
    <row r="36" spans="1:10" customHeight="0">
      <c r="A36" s="0">
        <f>HYPERLINK("https://dl.dropboxusercontent.com/scl/fi/10e6vrxi5gftxlm8b2w88/harlow-139266-tn.jpg?rlkey=ohaf5k02b7atiqjkmn3j79fln&amp;dl=0","Click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'139266</t>
        </is>
      </c>
      <c r="E36" s="0" t="inlineStr">
        <is>
          <t>PUR HARLOW W BK:139266A-S</t>
        </is>
      </c>
      <c r="F36" s="0" t="inlineStr">
        <is>
          <t>'804139266043</t>
        </is>
      </c>
      <c r="G36" s="0" t="inlineStr">
        <is>
          <t>WOMENS</t>
        </is>
      </c>
      <c r="H36" s="0" t="inlineStr">
        <is>
          <t>S</t>
        </is>
      </c>
      <c r="I36" s="0">
        <v>89.99</v>
      </c>
      <c r="J36" s="0">
        <v>5</v>
      </c>
    </row>
    <row r="37" spans="1:10" customHeight="0">
      <c r="A37" s="0">
        <f>HYPERLINK("https://dl.dropboxusercontent.com/scl/fi/10e6vrxi5gftxlm8b2w88/harlow-139266-tn.jpg?rlkey=ohaf5k02b7atiqjkmn3j79fln&amp;dl=0","Click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'139266</t>
        </is>
      </c>
      <c r="E37" s="0" t="inlineStr">
        <is>
          <t>PUR HARLOW W BK:139266B-M</t>
        </is>
      </c>
      <c r="F37" s="0" t="inlineStr">
        <is>
          <t>'804139266050</t>
        </is>
      </c>
      <c r="G37" s="0" t="inlineStr">
        <is>
          <t>WOMENS</t>
        </is>
      </c>
      <c r="H37" s="0" t="inlineStr">
        <is>
          <t>M</t>
        </is>
      </c>
      <c r="I37" s="0">
        <v>89.99</v>
      </c>
      <c r="J37" s="0">
        <v>8</v>
      </c>
    </row>
    <row r="38" spans="1:10" customHeight="0">
      <c r="A38" s="0">
        <f>HYPERLINK("https://dl.dropboxusercontent.com/scl/fi/10e6vrxi5gftxlm8b2w88/harlow-139266-tn.jpg?rlkey=ohaf5k02b7atiqjkmn3j79fln&amp;dl=0","Click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'139266</t>
        </is>
      </c>
      <c r="E38" s="0" t="inlineStr">
        <is>
          <t>PUR HARLOW W BK:139266C-L</t>
        </is>
      </c>
      <c r="F38" s="0" t="inlineStr">
        <is>
          <t>'804139266067</t>
        </is>
      </c>
      <c r="G38" s="0" t="inlineStr">
        <is>
          <t>WOMENS</t>
        </is>
      </c>
      <c r="H38" s="0" t="inlineStr">
        <is>
          <t>L</t>
        </is>
      </c>
      <c r="I38" s="0">
        <v>89.99</v>
      </c>
      <c r="J38" s="0">
        <v>8</v>
      </c>
    </row>
    <row r="39" spans="1:10" customHeight="0">
      <c r="A39" s="0">
        <f>HYPERLINK("https://dl.dropboxusercontent.com/scl/fi/10e6vrxi5gftxlm8b2w88/harlow-139266-tn.jpg?rlkey=ohaf5k02b7atiqjkmn3j79fln&amp;dl=0","Click to download Image")</f>
      </c>
      <c r="B39" s="0">
        <f>HYPERLINK("https://dl.dropboxusercontent.com/scl/fi/e7db3s8v5nepsb39zvrtt/womens-size-chartsharlow.jpg?rlkey=2a9jeuxmk0wp93d4817zkiuwa&amp;dl=0","Click to download SizeChart")</f>
      </c>
      <c r="C39" s="0" t="inlineStr">
        <is>
          <t>Harlow Women's Puffer Vest</t>
        </is>
      </c>
      <c r="D39" s="0" t="inlineStr">
        <is>
          <t>'139266</t>
        </is>
      </c>
      <c r="E39" s="0" t="inlineStr">
        <is>
          <t>PUR HARLOW W BK:139266D-XL</t>
        </is>
      </c>
      <c r="F39" s="0" t="inlineStr">
        <is>
          <t>'804139266074</t>
        </is>
      </c>
      <c r="G39" s="0" t="inlineStr">
        <is>
          <t>WOMENS</t>
        </is>
      </c>
      <c r="H39" s="0" t="inlineStr">
        <is>
          <t>XL</t>
        </is>
      </c>
      <c r="I39" s="0">
        <v>89.99</v>
      </c>
      <c r="J39" s="0">
        <v>3</v>
      </c>
    </row>
    <row r="40" spans="1:10" customHeight="0">
      <c r="A40" s="0">
        <f>HYPERLINK("https://dl.dropboxusercontent.com/scl/fi/10e6vrxi5gftxlm8b2w88/harlow-139266-tn.jpg?rlkey=ohaf5k02b7atiqjkmn3j79fln&amp;dl=0","Click to download Image")</f>
      </c>
      <c r="B40" s="0">
        <f>HYPERLINK("https://dl.dropboxusercontent.com/scl/fi/e7db3s8v5nepsb39zvrtt/womens-size-chartsharlow.jpg?rlkey=2a9jeuxmk0wp93d4817zkiuwa&amp;dl=0","Click to download SizeChart")</f>
      </c>
      <c r="C40" s="0" t="inlineStr">
        <is>
          <t>Harlow Women's Puffer Vest</t>
        </is>
      </c>
      <c r="D40" s="0" t="inlineStr">
        <is>
          <t>'139266</t>
        </is>
      </c>
      <c r="E40" s="0" t="inlineStr">
        <is>
          <t>PUR HARLOW W BK:139266E-2XL</t>
        </is>
      </c>
      <c r="F40" s="0" t="inlineStr">
        <is>
          <t>'804139266081</t>
        </is>
      </c>
      <c r="G40" s="0" t="inlineStr">
        <is>
          <t>WOMENS</t>
        </is>
      </c>
      <c r="H40" s="0" t="inlineStr">
        <is>
          <t>2XL</t>
        </is>
      </c>
      <c r="I40" s="0">
        <v>89.99</v>
      </c>
      <c r="J40" s="0">
        <v>7</v>
      </c>
    </row>
    <row r="41" spans="1:10" customHeight="0">
      <c r="A41" s="0">
        <f>HYPERLINK("https://dl.dropboxusercontent.com/scl/fi/10e6vrxi5gftxlm8b2w88/harlow-139266-tn.jpg?rlkey=ohaf5k02b7atiqjkmn3j79fln&amp;dl=0","Click to download Image")</f>
      </c>
      <c r="B41" s="0">
        <f>HYPERLINK("https://dl.dropboxusercontent.com/scl/fi/e7db3s8v5nepsb39zvrtt/womens-size-chartsharlow.jpg?rlkey=2a9jeuxmk0wp93d4817zkiuwa&amp;dl=0","Click to download SizeChart")</f>
      </c>
      <c r="C41" s="0" t="inlineStr">
        <is>
          <t>Harlow Women's Puffer Vest</t>
        </is>
      </c>
      <c r="D41" s="0" t="inlineStr">
        <is>
          <t>'139266</t>
        </is>
      </c>
      <c r="E41" s="0" t="inlineStr">
        <is>
          <t>PUR HARLOW W BK:139266F-3XL</t>
        </is>
      </c>
      <c r="F41" s="0" t="inlineStr">
        <is>
          <t>'804139266098</t>
        </is>
      </c>
      <c r="G41" s="0" t="inlineStr">
        <is>
          <t>WOMENS</t>
        </is>
      </c>
      <c r="H41" s="0" t="inlineStr">
        <is>
          <t>3XL</t>
        </is>
      </c>
      <c r="I41" s="0">
        <v>89.99</v>
      </c>
      <c r="J41" s="0">
        <v>2</v>
      </c>
    </row>
    <row r="42" spans="1:10" customHeight="0">
      <c r="A42" s="0">
        <f>HYPERLINK("https://dl.dropboxusercontent.com/scl/fi/10e6vrxi5gftxlm8b2w88/harlow-139266-tn.jpg?rlkey=ohaf5k02b7atiqjkmn3j79fln&amp;dl=0","Click to download Image")</f>
      </c>
      <c r="B42" s="0">
        <f>HYPERLINK("https://dl.dropboxusercontent.com/scl/fi/e7db3s8v5nepsb39zvrtt/womens-size-chartsharlow.jpg?rlkey=2a9jeuxmk0wp93d4817zkiuwa&amp;dl=0","Click to download SizeChart")</f>
      </c>
      <c r="C42" s="0" t="inlineStr">
        <is>
          <t>Harlow Women's Puffer Vest</t>
        </is>
      </c>
      <c r="D42" s="0" t="inlineStr">
        <is>
          <t>'139266</t>
        </is>
      </c>
      <c r="E42" s="0" t="inlineStr">
        <is>
          <t>PUR HARLOW W BK:139266Z-12PK</t>
        </is>
      </c>
      <c r="F42" s="0" t="inlineStr">
        <is>
          <t>'804139266999</t>
        </is>
      </c>
      <c r="G42" s="0" t="inlineStr">
        <is>
          <t>WOMENS</t>
        </is>
      </c>
      <c r="H42" s="0" t="inlineStr">
        <is>
          <t>12 PACK</t>
        </is>
      </c>
      <c r="I42" s="0">
        <v>864</v>
      </c>
      <c r="J42" s="0">
        <v>1</v>
      </c>
    </row>
    <row r="43" spans="1:10" customHeight="0">
      <c r="A43" s="0">
        <f>HYPERLINK("https://dl.dropboxusercontent.com/scl/fi/cpgohgokubvuhxhgyvb20/calla-137394-tn.jpg?rlkey=tfhnpjerwb6pwonz0v8g2inn9&amp;dl=0","Click to download Image")</f>
      </c>
      <c r="B43" s="0">
        <f>HYPERLINK("https://dl.dropboxusercontent.com/scl/fi/ctdrk3kuetdnf8f6fk78r/womens-t-shirt-size-chartscalla.jpg?rlkey=h1cgt3op9i7268irt02oqbua1&amp;dl=0","Click to download SizeChart")</f>
      </c>
      <c r="C43" s="0" t="inlineStr">
        <is>
          <t>Calla Women's Long Sleeve T-Shirt</t>
        </is>
      </c>
      <c r="D43" s="0" t="inlineStr">
        <is>
          <t>'137394</t>
        </is>
      </c>
      <c r="E43" s="0" t="inlineStr">
        <is>
          <t>PUR CALLA W BK:137394A-S</t>
        </is>
      </c>
      <c r="F43" s="0" t="inlineStr">
        <is>
          <t>'804137394045</t>
        </is>
      </c>
      <c r="G43" s="0" t="inlineStr">
        <is>
          <t>WOMENS</t>
        </is>
      </c>
      <c r="H43" s="0" t="inlineStr">
        <is>
          <t>S</t>
        </is>
      </c>
      <c r="I43" s="0">
        <v>36.99</v>
      </c>
      <c r="J43" s="0">
        <v>1</v>
      </c>
    </row>
    <row r="44" spans="1:10" customHeight="0">
      <c r="A44" s="0">
        <f>HYPERLINK("https://dl.dropboxusercontent.com/scl/fi/cpgohgokubvuhxhgyvb20/calla-137394-tn.jpg?rlkey=tfhnpjerwb6pwonz0v8g2inn9&amp;dl=0","Click to download Image")</f>
      </c>
      <c r="B44" s="0">
        <f>HYPERLINK("https://dl.dropboxusercontent.com/scl/fi/ctdrk3kuetdnf8f6fk78r/womens-t-shirt-size-chartscalla.jpg?rlkey=h1cgt3op9i7268irt02oqbua1&amp;dl=0","Click to download SizeChart")</f>
      </c>
      <c r="C44" s="0" t="inlineStr">
        <is>
          <t>Calla Women's Long Sleeve T-Shirt</t>
        </is>
      </c>
      <c r="D44" s="0" t="inlineStr">
        <is>
          <t>'137394</t>
        </is>
      </c>
      <c r="E44" s="0" t="inlineStr">
        <is>
          <t>PUR CALLA W BK:137394B-M</t>
        </is>
      </c>
      <c r="F44" s="0" t="inlineStr">
        <is>
          <t>'804137394052</t>
        </is>
      </c>
      <c r="G44" s="0" t="inlineStr">
        <is>
          <t>WOMENS</t>
        </is>
      </c>
      <c r="H44" s="0" t="inlineStr">
        <is>
          <t>M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HYPERLINK("https://dl.dropboxusercontent.com/scl/fi/cpgohgokubvuhxhgyvb20/calla-137394-tn.jpg?rlkey=tfhnpjerwb6pwonz0v8g2inn9&amp;dl=0","Click to download Image")</f>
      </c>
      <c r="B45" s="0">
        <f>HYPERLINK("https://dl.dropboxusercontent.com/scl/fi/ctdrk3kuetdnf8f6fk78r/womens-t-shirt-size-chartscalla.jpg?rlkey=h1cgt3op9i7268irt02oqbua1&amp;dl=0","Click to download SizeChart")</f>
      </c>
      <c r="C45" s="0" t="inlineStr">
        <is>
          <t>Calla Women's Long Sleeve T-Shirt</t>
        </is>
      </c>
      <c r="D45" s="0" t="inlineStr">
        <is>
          <t>'137394</t>
        </is>
      </c>
      <c r="E45" s="0" t="inlineStr">
        <is>
          <t>PUR CALLA W BK:137394C-L</t>
        </is>
      </c>
      <c r="F45" s="0" t="inlineStr">
        <is>
          <t>'804137394069</t>
        </is>
      </c>
      <c r="G45" s="0" t="inlineStr">
        <is>
          <t>WOMENS</t>
        </is>
      </c>
      <c r="H45" s="0" t="inlineStr">
        <is>
          <t>L</t>
        </is>
      </c>
      <c r="I45" s="0">
        <v>36.99</v>
      </c>
      <c r="J45" s="0">
        <v>6</v>
      </c>
    </row>
    <row r="46" spans="1:10" customHeight="0">
      <c r="A46" s="0">
        <f>HYPERLINK("https://dl.dropboxusercontent.com/scl/fi/cpgohgokubvuhxhgyvb20/calla-137394-tn.jpg?rlkey=tfhnpjerwb6pwonz0v8g2inn9&amp;dl=0","Click to download Image")</f>
      </c>
      <c r="B46" s="0">
        <f>HYPERLINK("https://dl.dropboxusercontent.com/scl/fi/ctdrk3kuetdnf8f6fk78r/womens-t-shirt-size-chartscalla.jpg?rlkey=h1cgt3op9i7268irt02oqbua1&amp;dl=0","Click to download SizeChart")</f>
      </c>
      <c r="C46" s="0" t="inlineStr">
        <is>
          <t>Calla Women's Long Sleeve T-Shirt</t>
        </is>
      </c>
      <c r="D46" s="0" t="inlineStr">
        <is>
          <t>'137394</t>
        </is>
      </c>
      <c r="E46" s="0" t="inlineStr">
        <is>
          <t>PUR CALLA W BK:137394D-XL</t>
        </is>
      </c>
      <c r="F46" s="0" t="inlineStr">
        <is>
          <t>'804137394076</t>
        </is>
      </c>
      <c r="G46" s="0" t="inlineStr">
        <is>
          <t>WOMENS</t>
        </is>
      </c>
      <c r="H46" s="0" t="inlineStr">
        <is>
          <t>XL</t>
        </is>
      </c>
      <c r="I46" s="0">
        <v>36.99</v>
      </c>
      <c r="J46" s="0">
        <v>6</v>
      </c>
    </row>
    <row r="47" spans="1:10" customHeight="0">
      <c r="A47" s="0">
        <f>HYPERLINK("https://dl.dropboxusercontent.com/scl/fi/cpgohgokubvuhxhgyvb20/calla-137394-tn.jpg?rlkey=tfhnpjerwb6pwonz0v8g2inn9&amp;dl=0","Click to download Image")</f>
      </c>
      <c r="B47" s="0">
        <f>HYPERLINK("https://dl.dropboxusercontent.com/scl/fi/ctdrk3kuetdnf8f6fk78r/womens-t-shirt-size-chartscalla.jpg?rlkey=h1cgt3op9i7268irt02oqbua1&amp;dl=0","Click to download SizeChart")</f>
      </c>
      <c r="C47" s="0" t="inlineStr">
        <is>
          <t>Calla Women's Long Sleeve T-Shirt</t>
        </is>
      </c>
      <c r="D47" s="0" t="inlineStr">
        <is>
          <t>'137394</t>
        </is>
      </c>
      <c r="E47" s="0" t="inlineStr">
        <is>
          <t>PUR CALLA W BK:137394E-2XL</t>
        </is>
      </c>
      <c r="F47" s="0" t="inlineStr">
        <is>
          <t>'804137394083</t>
        </is>
      </c>
      <c r="G47" s="0" t="inlineStr">
        <is>
          <t>WOMENS</t>
        </is>
      </c>
      <c r="H47" s="0" t="inlineStr">
        <is>
          <t>2XL</t>
        </is>
      </c>
      <c r="I47" s="0">
        <v>36.99</v>
      </c>
      <c r="J47" s="0">
        <v>4</v>
      </c>
    </row>
    <row r="48" spans="1:10" customHeight="0">
      <c r="A48" s="0">
        <f>HYPERLINK("https://dl.dropboxusercontent.com/scl/fi/cpgohgokubvuhxhgyvb20/calla-137394-tn.jpg?rlkey=tfhnpjerwb6pwonz0v8g2inn9&amp;dl=0","Click to download Image")</f>
      </c>
      <c r="B48" s="0">
        <f>HYPERLINK("https://dl.dropboxusercontent.com/scl/fi/ctdrk3kuetdnf8f6fk78r/womens-t-shirt-size-chartscalla.jpg?rlkey=h1cgt3op9i7268irt02oqbua1&amp;dl=0","Click to download SizeChart")</f>
      </c>
      <c r="C48" s="0" t="inlineStr">
        <is>
          <t>Calla Women's Long Sleeve T-Shirt</t>
        </is>
      </c>
      <c r="D48" s="0" t="inlineStr">
        <is>
          <t>'137394</t>
        </is>
      </c>
      <c r="E48" s="0" t="inlineStr">
        <is>
          <t>PUR CALLA W BK:137394F-3XL</t>
        </is>
      </c>
      <c r="F48" s="0" t="inlineStr">
        <is>
          <t>'804137394090</t>
        </is>
      </c>
      <c r="G48" s="0" t="inlineStr">
        <is>
          <t>WOMENS</t>
        </is>
      </c>
      <c r="H48" s="0" t="inlineStr">
        <is>
          <t>3XL</t>
        </is>
      </c>
      <c r="I48" s="0">
        <v>36.99</v>
      </c>
      <c r="J48" s="0">
        <v>2</v>
      </c>
    </row>
    <row r="49" spans="1:10" customHeight="0">
      <c r="A49" s="0">
        <f>HYPERLINK("https://dl.dropboxusercontent.com/scl/fi/cpgohgokubvuhxhgyvb20/calla-137394-tn.jpg?rlkey=tfhnpjerwb6pwonz0v8g2inn9&amp;dl=0","Click to download Image")</f>
      </c>
      <c r="B49" s="0">
        <f>HYPERLINK("https://dl.dropboxusercontent.com/scl/fi/ctdrk3kuetdnf8f6fk78r/womens-t-shirt-size-chartscalla.jpg?rlkey=h1cgt3op9i7268irt02oqbua1&amp;dl=0","Click to download SizeChart")</f>
      </c>
      <c r="C49" s="0" t="inlineStr">
        <is>
          <t>Calla Women's Long Sleeve T-Shirt</t>
        </is>
      </c>
      <c r="D49" s="0" t="inlineStr">
        <is>
          <t>'137394</t>
        </is>
      </c>
      <c r="E49" s="0" t="inlineStr">
        <is>
          <t>PUR CALLA W BK:137394Z-12PK</t>
        </is>
      </c>
      <c r="F49" s="0" t="inlineStr">
        <is>
          <t>'804137394991</t>
        </is>
      </c>
      <c r="G49" s="0" t="inlineStr">
        <is>
          <t>WOMENS</t>
        </is>
      </c>
      <c r="H49" s="0" t="inlineStr">
        <is>
          <t>12 PACK</t>
        </is>
      </c>
      <c r="I49" s="0">
        <v>355.1</v>
      </c>
      <c r="J49" s="0">
        <v>0</v>
      </c>
    </row>
    <row r="50" spans="1:10" customHeight="0">
      <c r="A50" s="0">
        <f>HYPERLINK("https://dl.dropboxusercontent.com/scl/fi/w1vsoteuwnhu9ljf1e4w7/revel-137964-tn.jpg?rlkey=svsjin1xv2orygozyarw54tfq&amp;dl=0","Click to download Image")</f>
      </c>
      <c r="B50" s="0">
        <f>HYPERLINK("https://dl.dropboxusercontent.com/scl/fi/nkdlqx81m0if6qo5hsycq/graphic-update2022-womens.jpg?rlkey=dp0sxetjygxh0srifilczlzq1&amp;dl=0","Click to download SizeChart")</f>
      </c>
      <c r="C50" s="0" t="inlineStr">
        <is>
          <t>Revel Women's Sweatshirt</t>
        </is>
      </c>
      <c r="D50" s="0" t="inlineStr">
        <is>
          <t>'137974</t>
        </is>
      </c>
      <c r="E50" s="0" t="inlineStr">
        <is>
          <t>PUR REVEL W DG:137974A-S</t>
        </is>
      </c>
      <c r="F50" s="0" t="inlineStr">
        <is>
          <t>'804137974049</t>
        </is>
      </c>
      <c r="G50" s="0" t="inlineStr">
        <is>
          <t>WOMENS</t>
        </is>
      </c>
      <c r="H50" s="0" t="inlineStr">
        <is>
          <t>S</t>
        </is>
      </c>
      <c r="I50" s="0">
        <v>59.99</v>
      </c>
      <c r="J50" s="0">
        <v>7</v>
      </c>
    </row>
    <row r="51" spans="1:10" customHeight="0">
      <c r="A51" s="0">
        <f>HYPERLINK("https://dl.dropboxusercontent.com/scl/fi/w1vsoteuwnhu9ljf1e4w7/revel-137964-tn.jpg?rlkey=svsjin1xv2orygozyarw54tfq&amp;dl=0","Click to download Image")</f>
      </c>
      <c r="B51" s="0">
        <f>HYPERLINK("https://dl.dropboxusercontent.com/scl/fi/nkdlqx81m0if6qo5hsycq/graphic-update2022-womens.jpg?rlkey=dp0sxetjygxh0srifilczlzq1&amp;dl=0","Click to download SizeChart")</f>
      </c>
      <c r="C51" s="0" t="inlineStr">
        <is>
          <t>Revel Women's Sweatshirt</t>
        </is>
      </c>
      <c r="D51" s="0" t="inlineStr">
        <is>
          <t>'137974</t>
        </is>
      </c>
      <c r="E51" s="0" t="inlineStr">
        <is>
          <t>PUR REVEL W DG:137974B-M</t>
        </is>
      </c>
      <c r="F51" s="0" t="inlineStr">
        <is>
          <t>'804137974056</t>
        </is>
      </c>
      <c r="G51" s="0" t="inlineStr">
        <is>
          <t>WOMENS</t>
        </is>
      </c>
      <c r="H51" s="0" t="inlineStr">
        <is>
          <t>M</t>
        </is>
      </c>
      <c r="I51" s="0">
        <v>59.99</v>
      </c>
      <c r="J51" s="0">
        <v>12</v>
      </c>
    </row>
    <row r="52" spans="1:10" customHeight="0">
      <c r="A52" s="0">
        <f>HYPERLINK("https://dl.dropboxusercontent.com/scl/fi/w1vsoteuwnhu9ljf1e4w7/revel-137964-tn.jpg?rlkey=svsjin1xv2orygozyarw54tfq&amp;dl=0","Click to download Image")</f>
      </c>
      <c r="B52" s="0">
        <f>HYPERLINK("https://dl.dropboxusercontent.com/scl/fi/nkdlqx81m0if6qo5hsycq/graphic-update2022-womens.jpg?rlkey=dp0sxetjygxh0srifilczlzq1&amp;dl=0","Click to download SizeChart")</f>
      </c>
      <c r="C52" s="0" t="inlineStr">
        <is>
          <t>Revel Women's Sweatshirt</t>
        </is>
      </c>
      <c r="D52" s="0" t="inlineStr">
        <is>
          <t>'137974</t>
        </is>
      </c>
      <c r="E52" s="0" t="inlineStr">
        <is>
          <t>PUR REVEL W DG:137974C-L</t>
        </is>
      </c>
      <c r="F52" s="0" t="inlineStr">
        <is>
          <t>'804137974063</t>
        </is>
      </c>
      <c r="G52" s="0" t="inlineStr">
        <is>
          <t>WOMENS</t>
        </is>
      </c>
      <c r="H52" s="0" t="inlineStr">
        <is>
          <t>L</t>
        </is>
      </c>
      <c r="I52" s="0">
        <v>59.99</v>
      </c>
      <c r="J52" s="0">
        <v>11</v>
      </c>
    </row>
    <row r="53" spans="1:10" customHeight="0">
      <c r="A53" s="0">
        <f>HYPERLINK("https://dl.dropboxusercontent.com/scl/fi/w1vsoteuwnhu9ljf1e4w7/revel-137964-tn.jpg?rlkey=svsjin1xv2orygozyarw54tfq&amp;dl=0","Click to download Image")</f>
      </c>
      <c r="B53" s="0">
        <f>HYPERLINK("https://dl.dropboxusercontent.com/scl/fi/nkdlqx81m0if6qo5hsycq/graphic-update2022-womens.jpg?rlkey=dp0sxetjygxh0srifilczlzq1&amp;dl=0","Click to download SizeChart")</f>
      </c>
      <c r="C53" s="0" t="inlineStr">
        <is>
          <t>Revel Women's Sweatshirt</t>
        </is>
      </c>
      <c r="D53" s="0" t="inlineStr">
        <is>
          <t>'137974</t>
        </is>
      </c>
      <c r="E53" s="0" t="inlineStr">
        <is>
          <t>PUR REVEL W DG:137974D-XL</t>
        </is>
      </c>
      <c r="F53" s="0" t="inlineStr">
        <is>
          <t>'804137974070</t>
        </is>
      </c>
      <c r="G53" s="0" t="inlineStr">
        <is>
          <t>WOMENS</t>
        </is>
      </c>
      <c r="H53" s="0" t="inlineStr">
        <is>
          <t>XL</t>
        </is>
      </c>
      <c r="I53" s="0">
        <v>59.99</v>
      </c>
      <c r="J53" s="0">
        <v>6</v>
      </c>
    </row>
    <row r="54" spans="1:10" customHeight="0">
      <c r="A54" s="0">
        <f>HYPERLINK("https://dl.dropboxusercontent.com/scl/fi/w1vsoteuwnhu9ljf1e4w7/revel-137964-tn.jpg?rlkey=svsjin1xv2orygozyarw54tfq&amp;dl=0","Click to download Image")</f>
      </c>
      <c r="B54" s="0">
        <f>HYPERLINK("https://dl.dropboxusercontent.com/scl/fi/nkdlqx81m0if6qo5hsycq/graphic-update2022-womens.jpg?rlkey=dp0sxetjygxh0srifilczlzq1&amp;dl=0","Click to download SizeChart")</f>
      </c>
      <c r="C54" s="0" t="inlineStr">
        <is>
          <t>Revel Women's Sweatshirt</t>
        </is>
      </c>
      <c r="D54" s="0" t="inlineStr">
        <is>
          <t>'137974</t>
        </is>
      </c>
      <c r="E54" s="0" t="inlineStr">
        <is>
          <t>PUR REVEL W DG:137974E-2XL</t>
        </is>
      </c>
      <c r="F54" s="0" t="inlineStr">
        <is>
          <t>'804137974087</t>
        </is>
      </c>
      <c r="G54" s="0" t="inlineStr">
        <is>
          <t>WOMENS</t>
        </is>
      </c>
      <c r="H54" s="0" t="inlineStr">
        <is>
          <t>2XL</t>
        </is>
      </c>
      <c r="I54" s="0">
        <v>59.99</v>
      </c>
      <c r="J54" s="0">
        <v>3</v>
      </c>
    </row>
    <row r="55" spans="1:10" customHeight="0">
      <c r="A55" s="0">
        <f>HYPERLINK("https://dl.dropboxusercontent.com/scl/fi/w1vsoteuwnhu9ljf1e4w7/revel-137964-tn.jpg?rlkey=svsjin1xv2orygozyarw54tfq&amp;dl=0","Click to download Image")</f>
      </c>
      <c r="B55" s="0">
        <f>HYPERLINK("https://dl.dropboxusercontent.com/scl/fi/nkdlqx81m0if6qo5hsycq/graphic-update2022-womens.jpg?rlkey=dp0sxetjygxh0srifilczlzq1&amp;dl=0","Click to download SizeChart")</f>
      </c>
      <c r="C55" s="0" t="inlineStr">
        <is>
          <t>Revel Women's Sweatshirt</t>
        </is>
      </c>
      <c r="D55" s="0" t="inlineStr">
        <is>
          <t>'137974</t>
        </is>
      </c>
      <c r="E55" s="0" t="inlineStr">
        <is>
          <t>PUR REVEL W DG:137974F-3XL</t>
        </is>
      </c>
      <c r="F55" s="0" t="inlineStr">
        <is>
          <t>'804137974094</t>
        </is>
      </c>
      <c r="G55" s="0" t="inlineStr">
        <is>
          <t>WOMENS</t>
        </is>
      </c>
      <c r="H55" s="0" t="inlineStr">
        <is>
          <t>3XL</t>
        </is>
      </c>
      <c r="I55" s="0">
        <v>59.99</v>
      </c>
      <c r="J55" s="0">
        <v>2</v>
      </c>
    </row>
    <row r="56" spans="1:10" customHeight="0">
      <c r="A56" s="0">
        <f>HYPERLINK("https://dl.dropboxusercontent.com/scl/fi/w1vsoteuwnhu9ljf1e4w7/revel-137964-tn.jpg?rlkey=svsjin1xv2orygozyarw54tfq&amp;dl=0","Click to download Image")</f>
      </c>
      <c r="B56" s="0">
        <f>HYPERLINK("https://dl.dropboxusercontent.com/scl/fi/nkdlqx81m0if6qo5hsycq/graphic-update2022-womens.jpg?rlkey=dp0sxetjygxh0srifilczlzq1&amp;dl=0","Click to download SizeChart")</f>
      </c>
      <c r="C56" s="0" t="inlineStr">
        <is>
          <t>Revel Women's Sweatshirt</t>
        </is>
      </c>
      <c r="D56" s="0" t="inlineStr">
        <is>
          <t>'137974</t>
        </is>
      </c>
      <c r="E56" s="0" t="inlineStr">
        <is>
          <t>PUR REVEL W DG:137974Z-12PK</t>
        </is>
      </c>
      <c r="F56" s="0" t="inlineStr">
        <is>
          <t>'804137974995</t>
        </is>
      </c>
      <c r="G56" s="0" t="inlineStr">
        <is>
          <t>WOMENS</t>
        </is>
      </c>
      <c r="H56" s="0" t="inlineStr">
        <is>
          <t>12 PACK</t>
        </is>
      </c>
      <c r="I56" s="0">
        <v>575.9</v>
      </c>
      <c r="J56" s="0">
        <v>2</v>
      </c>
    </row>
    <row r="57" spans="1:10" customHeight="0">
      <c r="A57" s="0">
        <f>HYPERLINK("https://dl.dropboxusercontent.com/scl/fi/xmkfoj88sxubx4nd50284/chance-138241-tn.jpg?rlkey=73teqvffki29k1btendl9lvxu&amp;dl=0","Click to download Image")</f>
      </c>
      <c r="B57" s="0">
        <f>HYPERLINK("https://dl.dropboxusercontent.com/scl/fi/w3jue5adjacrtvdbos89f/graphic-update2022-youth.jpg?rlkey=5arb3v8swe90svwqgjarakhsg&amp;dl=0","Click to download SizeChart")</f>
      </c>
      <c r="C57" s="0" t="inlineStr">
        <is>
          <t>Chance Youth Pullover</t>
        </is>
      </c>
      <c r="D57" s="0" t="inlineStr">
        <is>
          <t>'138241</t>
        </is>
      </c>
      <c r="E57" s="0" t="inlineStr">
        <is>
          <t>PUR CHANCE Y BK:Y138241B-YS</t>
        </is>
      </c>
      <c r="F57" s="0" t="inlineStr">
        <is>
          <t>'804138241010</t>
        </is>
      </c>
      <c r="G57" s="0" t="inlineStr">
        <is>
          <t>YOUTH</t>
        </is>
      </c>
      <c r="H57" s="0" t="inlineStr">
        <is>
          <t>YS</t>
        </is>
      </c>
      <c r="I57" s="0">
        <v>49.99</v>
      </c>
      <c r="J57" s="0">
        <v>4</v>
      </c>
    </row>
    <row r="58" spans="1:10" customHeight="0">
      <c r="A58" s="0">
        <f>HYPERLINK("https://dl.dropboxusercontent.com/scl/fi/xmkfoj88sxubx4nd50284/chance-138241-tn.jpg?rlkey=73teqvffki29k1btendl9lvxu&amp;dl=0","Click to download Image")</f>
      </c>
      <c r="B58" s="0">
        <f>HYPERLINK("https://dl.dropboxusercontent.com/scl/fi/w3jue5adjacrtvdbos89f/graphic-update2022-youth.jpg?rlkey=5arb3v8swe90svwqgjarakhsg&amp;dl=0","Click to download SizeChart")</f>
      </c>
      <c r="C58" s="0" t="inlineStr">
        <is>
          <t>Chance Youth Pullover</t>
        </is>
      </c>
      <c r="D58" s="0" t="inlineStr">
        <is>
          <t>'138241</t>
        </is>
      </c>
      <c r="E58" s="0" t="inlineStr">
        <is>
          <t>PUR CHANCE Y BK:Y138241C-YM</t>
        </is>
      </c>
      <c r="F58" s="0" t="inlineStr">
        <is>
          <t>'804138241027</t>
        </is>
      </c>
      <c r="G58" s="0" t="inlineStr">
        <is>
          <t>YOUTH</t>
        </is>
      </c>
      <c r="H58" s="0" t="inlineStr">
        <is>
          <t>YM</t>
        </is>
      </c>
      <c r="I58" s="0">
        <v>49.99</v>
      </c>
      <c r="J58" s="0">
        <v>7</v>
      </c>
    </row>
    <row r="59" spans="1:10" customHeight="0">
      <c r="A59" s="0">
        <f>HYPERLINK("https://dl.dropboxusercontent.com/scl/fi/xmkfoj88sxubx4nd50284/chance-138241-tn.jpg?rlkey=73teqvffki29k1btendl9lvxu&amp;dl=0","Click to download Image")</f>
      </c>
      <c r="B59" s="0">
        <f>HYPERLINK("https://dl.dropboxusercontent.com/scl/fi/w3jue5adjacrtvdbos89f/graphic-update2022-youth.jpg?rlkey=5arb3v8swe90svwqgjarakhsg&amp;dl=0","Click to download SizeChart")</f>
      </c>
      <c r="C59" s="0" t="inlineStr">
        <is>
          <t>Chance Youth Pullover</t>
        </is>
      </c>
      <c r="D59" s="0" t="inlineStr">
        <is>
          <t>'138241</t>
        </is>
      </c>
      <c r="E59" s="0" t="inlineStr">
        <is>
          <t>PUR CHANCE Y BK:Y138241D-YL</t>
        </is>
      </c>
      <c r="F59" s="0" t="inlineStr">
        <is>
          <t>'804138241034</t>
        </is>
      </c>
      <c r="G59" s="0" t="inlineStr">
        <is>
          <t>YOUTH</t>
        </is>
      </c>
      <c r="H59" s="0" t="inlineStr">
        <is>
          <t>YL</t>
        </is>
      </c>
      <c r="I59" s="0">
        <v>49.99</v>
      </c>
      <c r="J59" s="0">
        <v>6</v>
      </c>
    </row>
    <row r="60" spans="1:10" customHeight="0">
      <c r="A60" s="0">
        <f>HYPERLINK("https://dl.dropboxusercontent.com/scl/fi/xmkfoj88sxubx4nd50284/chance-138241-tn.jpg?rlkey=73teqvffki29k1btendl9lvxu&amp;dl=0","Click to download Image")</f>
      </c>
      <c r="B60" s="0">
        <f>HYPERLINK("https://dl.dropboxusercontent.com/scl/fi/w3jue5adjacrtvdbos89f/graphic-update2022-youth.jpg?rlkey=5arb3v8swe90svwqgjarakhsg&amp;dl=0","Click to download SizeChart")</f>
      </c>
      <c r="C60" s="0" t="inlineStr">
        <is>
          <t>Chance Youth Pullover</t>
        </is>
      </c>
      <c r="D60" s="0" t="inlineStr">
        <is>
          <t>'138241</t>
        </is>
      </c>
      <c r="E60" s="0" t="inlineStr">
        <is>
          <t>PUR CHANCE Y BK:Y138241E-YXL</t>
        </is>
      </c>
      <c r="F60" s="0" t="inlineStr">
        <is>
          <t>'804138241041</t>
        </is>
      </c>
      <c r="G60" s="0" t="inlineStr">
        <is>
          <t>YOUTH</t>
        </is>
      </c>
      <c r="H60" s="0" t="inlineStr">
        <is>
          <t>YXL</t>
        </is>
      </c>
      <c r="I60" s="0">
        <v>49.99</v>
      </c>
      <c r="J60" s="0">
        <v>6</v>
      </c>
    </row>
    <row r="61" spans="1:10" customHeight="0">
      <c r="A61" s="0">
        <f>HYPERLINK("https://dl.dropboxusercontent.com/scl/fi/xmkfoj88sxubx4nd50284/chance-138241-tn.jpg?rlkey=73teqvffki29k1btendl9lvxu&amp;dl=0","Click to download Image")</f>
      </c>
      <c r="B61" s="0">
        <f>HYPERLINK("https://dl.dropboxusercontent.com/scl/fi/w3jue5adjacrtvdbos89f/graphic-update2022-youth.jpg?rlkey=5arb3v8swe90svwqgjarakhsg&amp;dl=0","Click to download SizeChart")</f>
      </c>
      <c r="C61" s="0" t="inlineStr">
        <is>
          <t>Chance Youth Pullover</t>
        </is>
      </c>
      <c r="D61" s="0" t="inlineStr">
        <is>
          <t>'138241</t>
        </is>
      </c>
      <c r="E61" s="0" t="inlineStr">
        <is>
          <t>PUR CHANCE Y BK:Y138241Z-12PK</t>
        </is>
      </c>
      <c r="F61" s="0" t="inlineStr">
        <is>
          <t>'804138241997</t>
        </is>
      </c>
      <c r="G61" s="0" t="inlineStr">
        <is>
          <t>YOUTH</t>
        </is>
      </c>
      <c r="H61" s="0" t="inlineStr">
        <is>
          <t>12 PACK</t>
        </is>
      </c>
      <c r="I61" s="0">
        <v>479.9</v>
      </c>
      <c r="J61" s="0">
        <v>1</v>
      </c>
    </row>
    <row r="62" spans="1:10" customHeight="0">
      <c r="A62" s="0">
        <f>HYPERLINK("https://dl.dropboxusercontent.com/scl/fi/g86i4q2cqzyur51g1grcz/chance-138241-tn.jpg?rlkey=d9zy8ucgpj20o8jln3gfa3srz&amp;dl=0","Click to download Image")</f>
      </c>
      <c r="B62" s="0">
        <f>HYPERLINK("https://dl.dropboxusercontent.com/scl/fi/vm2u95x6jvyz58q8t5ghw/graphic-update2022-toddler.jpg?rlkey=0k2h58ki0fg4k3pisw0r8s6op&amp;dl=0","Click to download SizeChart")</f>
      </c>
      <c r="C62" s="0" t="inlineStr">
        <is>
          <t>Chance Toddler Pullover</t>
        </is>
      </c>
      <c r="D62" s="0" t="inlineStr">
        <is>
          <t>'138241</t>
        </is>
      </c>
      <c r="E62" s="0" t="inlineStr">
        <is>
          <t>PUR CHANCE T BK:T138241A-2T</t>
        </is>
      </c>
      <c r="F62" s="0" t="inlineStr">
        <is>
          <t>'804138241089</t>
        </is>
      </c>
      <c r="G62" s="0" t="inlineStr">
        <is>
          <t>TODDLER</t>
        </is>
      </c>
      <c r="H62" s="0" t="inlineStr">
        <is>
          <t>2T</t>
        </is>
      </c>
      <c r="I62" s="0">
        <v>49.99</v>
      </c>
      <c r="J62" s="0">
        <v>1</v>
      </c>
    </row>
    <row r="63" spans="1:10" customHeight="0">
      <c r="A63" s="0">
        <f>HYPERLINK("https://dl.dropboxusercontent.com/scl/fi/g86i4q2cqzyur51g1grcz/chance-138241-tn.jpg?rlkey=d9zy8ucgpj20o8jln3gfa3srz&amp;dl=0","Click to download Image")</f>
      </c>
      <c r="B63" s="0">
        <f>HYPERLINK("https://dl.dropboxusercontent.com/scl/fi/vm2u95x6jvyz58q8t5ghw/graphic-update2022-toddler.jpg?rlkey=0k2h58ki0fg4k3pisw0r8s6op&amp;dl=0","Click to download SizeChart")</f>
      </c>
      <c r="C63" s="0" t="inlineStr">
        <is>
          <t>Chance Toddler Pullover</t>
        </is>
      </c>
      <c r="D63" s="0" t="inlineStr">
        <is>
          <t>'138241</t>
        </is>
      </c>
      <c r="E63" s="0" t="inlineStr">
        <is>
          <t>PUR CHANCE T BK:T138241B-3T</t>
        </is>
      </c>
      <c r="F63" s="0" t="inlineStr">
        <is>
          <t>'804138241096</t>
        </is>
      </c>
      <c r="G63" s="0" t="inlineStr">
        <is>
          <t>TODDLER</t>
        </is>
      </c>
      <c r="H63" s="0" t="inlineStr">
        <is>
          <t>3T</t>
        </is>
      </c>
      <c r="I63" s="0">
        <v>49.99</v>
      </c>
      <c r="J63" s="0">
        <v>0</v>
      </c>
    </row>
    <row r="64" spans="1:10" customHeight="0">
      <c r="A64" s="0">
        <f>HYPERLINK("https://dl.dropboxusercontent.com/scl/fi/g86i4q2cqzyur51g1grcz/chance-138241-tn.jpg?rlkey=d9zy8ucgpj20o8jln3gfa3srz&amp;dl=0","Click to download Image")</f>
      </c>
      <c r="B64" s="0">
        <f>HYPERLINK("https://dl.dropboxusercontent.com/scl/fi/vm2u95x6jvyz58q8t5ghw/graphic-update2022-toddler.jpg?rlkey=0k2h58ki0fg4k3pisw0r8s6op&amp;dl=0","Click to download SizeChart")</f>
      </c>
      <c r="C64" s="0" t="inlineStr">
        <is>
          <t>Chance Toddler Pullover</t>
        </is>
      </c>
      <c r="D64" s="0" t="inlineStr">
        <is>
          <t>'138241</t>
        </is>
      </c>
      <c r="E64" s="0" t="inlineStr">
        <is>
          <t>PUR CHANCE T BK:T138241C-4T</t>
        </is>
      </c>
      <c r="F64" s="0" t="inlineStr">
        <is>
          <t>'804138241102</t>
        </is>
      </c>
      <c r="G64" s="0" t="inlineStr">
        <is>
          <t>TODDLER</t>
        </is>
      </c>
      <c r="H64" s="0" t="inlineStr">
        <is>
          <t>4T</t>
        </is>
      </c>
      <c r="I64" s="0">
        <v>49.99</v>
      </c>
      <c r="J64" s="0">
        <v>1</v>
      </c>
    </row>
    <row r="65" spans="1:10" customHeight="0">
      <c r="A65" s="0">
        <f>HYPERLINK("https://dl.dropboxusercontent.com/scl/fi/g86i4q2cqzyur51g1grcz/chance-138241-tn.jpg?rlkey=d9zy8ucgpj20o8jln3gfa3srz&amp;dl=0","Click to download Image")</f>
      </c>
      <c r="B65" s="0">
        <f>HYPERLINK("https://dl.dropboxusercontent.com/scl/fi/vm2u95x6jvyz58q8t5ghw/graphic-update2022-toddler.jpg?rlkey=0k2h58ki0fg4k3pisw0r8s6op&amp;dl=0","Click to download SizeChart")</f>
      </c>
      <c r="C65" s="0" t="inlineStr">
        <is>
          <t>Chance Toddler Pullover</t>
        </is>
      </c>
      <c r="D65" s="0" t="inlineStr">
        <is>
          <t>'138241</t>
        </is>
      </c>
      <c r="E65" s="0" t="inlineStr">
        <is>
          <t>PUR CHANCE T BK:T138241D-5T</t>
        </is>
      </c>
      <c r="F65" s="0" t="inlineStr">
        <is>
          <t>'804138241119</t>
        </is>
      </c>
      <c r="G65" s="0" t="inlineStr">
        <is>
          <t>TODDLER</t>
        </is>
      </c>
      <c r="H65" s="0" t="inlineStr">
        <is>
          <t>5T</t>
        </is>
      </c>
      <c r="I65" s="0">
        <v>49.99</v>
      </c>
      <c r="J65" s="0">
        <v>1</v>
      </c>
    </row>
    <row r="66" spans="1:10" customHeight="0">
      <c r="A66" s="0">
        <f>HYPERLINK("https://dl.dropboxusercontent.com/scl/fi/g86i4q2cqzyur51g1grcz/chance-138241-tn.jpg?rlkey=d9zy8ucgpj20o8jln3gfa3srz&amp;dl=0","Click to download Image")</f>
      </c>
      <c r="B66" s="0">
        <f>HYPERLINK("https://dl.dropboxusercontent.com/scl/fi/vm2u95x6jvyz58q8t5ghw/graphic-update2022-toddler.jpg?rlkey=0k2h58ki0fg4k3pisw0r8s6op&amp;dl=0","Click to download SizeChart")</f>
      </c>
      <c r="C66" s="0" t="inlineStr">
        <is>
          <t>Chance Toddler Pullover</t>
        </is>
      </c>
      <c r="D66" s="0" t="inlineStr">
        <is>
          <t>'138241</t>
        </is>
      </c>
      <c r="E66" s="0" t="inlineStr">
        <is>
          <t>PUR CHANCE T BK:T138241Z-12PK</t>
        </is>
      </c>
      <c r="F66" s="0" t="inlineStr">
        <is>
          <t>'804138241980</t>
        </is>
      </c>
      <c r="G66" s="0" t="inlineStr">
        <is>
          <t>TODDLER</t>
        </is>
      </c>
      <c r="H66" s="0" t="inlineStr">
        <is>
          <t>12 PACK</t>
        </is>
      </c>
      <c r="I66" s="0">
        <v>479.9</v>
      </c>
      <c r="J66" s="0">
        <v>0</v>
      </c>
    </row>
    <row r="67" spans="1:10" customHeight="0">
      <c r="A67" s="0">
        <f>HYPERLINK("https://dl.dropboxusercontent.com/scl/fi/2e89ncbr2cl9vlbsvm5bg/calla-138183-tn.jpg?rlkey=ep41p22ughus9v4h1rcv39rvx&amp;dl=0","Click to download Image")</f>
      </c>
      <c r="C67" s="0" t="inlineStr">
        <is>
          <t>Calla Youth Long Sleeve Shirt</t>
        </is>
      </c>
      <c r="D67" s="0" t="inlineStr">
        <is>
          <t>'138183</t>
        </is>
      </c>
      <c r="E67" s="0" t="inlineStr">
        <is>
          <t>PUR CALLA Y GY:Y138183B-YS</t>
        </is>
      </c>
      <c r="F67" s="0" t="inlineStr">
        <is>
          <t>'804138183013</t>
        </is>
      </c>
      <c r="G67" s="0" t="inlineStr">
        <is>
          <t>YOUTH</t>
        </is>
      </c>
      <c r="H67" s="0" t="inlineStr">
        <is>
          <t>YS</t>
        </is>
      </c>
      <c r="I67" s="0">
        <v>36.99</v>
      </c>
      <c r="J67" s="0">
        <v>6</v>
      </c>
    </row>
    <row r="68" spans="1:10" customHeight="0">
      <c r="A68" s="0">
        <f>HYPERLINK("https://dl.dropboxusercontent.com/scl/fi/2e89ncbr2cl9vlbsvm5bg/calla-138183-tn.jpg?rlkey=ep41p22ughus9v4h1rcv39rvx&amp;dl=0","Click to download Image")</f>
      </c>
      <c r="C68" s="0" t="inlineStr">
        <is>
          <t>Calla Youth Long Sleeve Shirt</t>
        </is>
      </c>
      <c r="D68" s="0" t="inlineStr">
        <is>
          <t>'138183</t>
        </is>
      </c>
      <c r="E68" s="0" t="inlineStr">
        <is>
          <t>PUR CALLA Y GY:Y138183C-YM</t>
        </is>
      </c>
      <c r="F68" s="0" t="inlineStr">
        <is>
          <t>'804138183020</t>
        </is>
      </c>
      <c r="G68" s="0" t="inlineStr">
        <is>
          <t>YOUTH</t>
        </is>
      </c>
      <c r="H68" s="0" t="inlineStr">
        <is>
          <t>YM</t>
        </is>
      </c>
      <c r="I68" s="0">
        <v>36.99</v>
      </c>
      <c r="J68" s="0">
        <v>6</v>
      </c>
    </row>
    <row r="69" spans="1:10" customHeight="0">
      <c r="A69" s="0">
        <f>HYPERLINK("https://dl.dropboxusercontent.com/scl/fi/2e89ncbr2cl9vlbsvm5bg/calla-138183-tn.jpg?rlkey=ep41p22ughus9v4h1rcv39rvx&amp;dl=0","Click to download Image")</f>
      </c>
      <c r="C69" s="0" t="inlineStr">
        <is>
          <t>Calla Youth Long Sleeve Shirt</t>
        </is>
      </c>
      <c r="D69" s="0" t="inlineStr">
        <is>
          <t>'138183</t>
        </is>
      </c>
      <c r="E69" s="0" t="inlineStr">
        <is>
          <t>PUR CALLA Y GY:Y138183D-YL</t>
        </is>
      </c>
      <c r="F69" s="0" t="inlineStr">
        <is>
          <t>'804138183037</t>
        </is>
      </c>
      <c r="G69" s="0" t="inlineStr">
        <is>
          <t>YOUTH</t>
        </is>
      </c>
      <c r="H69" s="0" t="inlineStr">
        <is>
          <t>YL</t>
        </is>
      </c>
      <c r="I69" s="0">
        <v>36.99</v>
      </c>
      <c r="J69" s="0">
        <v>6</v>
      </c>
    </row>
    <row r="70" spans="1:10" customHeight="0">
      <c r="A70" s="0">
        <f>HYPERLINK("https://dl.dropboxusercontent.com/scl/fi/2e89ncbr2cl9vlbsvm5bg/calla-138183-tn.jpg?rlkey=ep41p22ughus9v4h1rcv39rvx&amp;dl=0","Click to download Image")</f>
      </c>
      <c r="C70" s="0" t="inlineStr">
        <is>
          <t>Calla Youth Long Sleeve Shirt</t>
        </is>
      </c>
      <c r="D70" s="0" t="inlineStr">
        <is>
          <t>'138183</t>
        </is>
      </c>
      <c r="E70" s="0" t="inlineStr">
        <is>
          <t>PUR CALLA Y GY:Y138183E-YXL</t>
        </is>
      </c>
      <c r="F70" s="0" t="inlineStr">
        <is>
          <t>'804138183044</t>
        </is>
      </c>
      <c r="G70" s="0" t="inlineStr">
        <is>
          <t>YOUTH</t>
        </is>
      </c>
      <c r="H70" s="0" t="inlineStr">
        <is>
          <t>YXL</t>
        </is>
      </c>
      <c r="I70" s="0">
        <v>36.99</v>
      </c>
      <c r="J70" s="0">
        <v>6</v>
      </c>
    </row>
    <row r="71" spans="1:10" customHeight="0">
      <c r="A71" s="0">
        <f>HYPERLINK("https://dl.dropboxusercontent.com/scl/fi/2e89ncbr2cl9vlbsvm5bg/calla-138183-tn.jpg?rlkey=ep41p22ughus9v4h1rcv39rvx&amp;dl=0","Click to download Image")</f>
      </c>
      <c r="C71" s="0" t="inlineStr">
        <is>
          <t>Calla Youth Long Sleeve Shirt</t>
        </is>
      </c>
      <c r="D71" s="0" t="inlineStr">
        <is>
          <t>'138183</t>
        </is>
      </c>
      <c r="E71" s="0" t="inlineStr">
        <is>
          <t>PUR CALLA Y GY:Y138183Z-12PK</t>
        </is>
      </c>
      <c r="F71" s="0" t="inlineStr">
        <is>
          <t>'804138183990</t>
        </is>
      </c>
      <c r="G71" s="0" t="inlineStr">
        <is>
          <t>YOUTH</t>
        </is>
      </c>
      <c r="H71" s="0" t="inlineStr">
        <is>
          <t>12 PACK</t>
        </is>
      </c>
      <c r="I71" s="0">
        <v>355.1</v>
      </c>
      <c r="J71" s="0">
        <v>2</v>
      </c>
    </row>
    <row r="72" spans="1:10" customHeight="0">
      <c r="A72" s="0">
        <f>HYPERLINK("https://dl.dropboxusercontent.com/scl/fi/b4c1p5v79a2lr0vi64pb2/quincy-139683-tn.jpg?rlkey=bhwav6k348oaee8wuixwf3qi8&amp;dl=0","Click to download Image")</f>
      </c>
      <c r="B72" s="0">
        <f>HYPERLINK("https://dl.dropboxusercontent.com/scl/fi/osh025ok2fcvfzv0o8vep/graphic-update2022-youth.jpg?rlkey=d2mbwsnds0s1bd5j61ivlx0b9&amp;dl=0","Click to download SizeChart")</f>
      </c>
      <c r="C72" s="0" t="inlineStr">
        <is>
          <t>Quincy Youth Hoodie</t>
        </is>
      </c>
      <c r="D72" s="0" t="inlineStr">
        <is>
          <t>'139683</t>
        </is>
      </c>
      <c r="E72" s="0" t="inlineStr">
        <is>
          <t>PUR QUINCY Y GY:Y139683B-YS</t>
        </is>
      </c>
      <c r="F72" s="0" t="inlineStr">
        <is>
          <t>'804139683017</t>
        </is>
      </c>
      <c r="G72" s="0" t="inlineStr">
        <is>
          <t>YOUTH</t>
        </is>
      </c>
      <c r="H72" s="0" t="inlineStr">
        <is>
          <t>YS</t>
        </is>
      </c>
      <c r="I72" s="0">
        <v>49.99</v>
      </c>
      <c r="J72" s="0">
        <v>4</v>
      </c>
    </row>
    <row r="73" spans="1:10" customHeight="0">
      <c r="A73" s="0">
        <f>HYPERLINK("https://dl.dropboxusercontent.com/scl/fi/b4c1p5v79a2lr0vi64pb2/quincy-139683-tn.jpg?rlkey=bhwav6k348oaee8wuixwf3qi8&amp;dl=0","Click to download Image")</f>
      </c>
      <c r="B73" s="0">
        <f>HYPERLINK("https://dl.dropboxusercontent.com/scl/fi/osh025ok2fcvfzv0o8vep/graphic-update2022-youth.jpg?rlkey=d2mbwsnds0s1bd5j61ivlx0b9&amp;dl=0","Click to download SizeChart")</f>
      </c>
      <c r="C73" s="0" t="inlineStr">
        <is>
          <t>Quincy Youth Hoodie</t>
        </is>
      </c>
      <c r="D73" s="0" t="inlineStr">
        <is>
          <t>'139683</t>
        </is>
      </c>
      <c r="E73" s="0" t="inlineStr">
        <is>
          <t>PUR QUINCY Y GY:Y139683C-YM</t>
        </is>
      </c>
      <c r="F73" s="0" t="inlineStr">
        <is>
          <t>'804139683024</t>
        </is>
      </c>
      <c r="G73" s="0" t="inlineStr">
        <is>
          <t>YOUTH</t>
        </is>
      </c>
      <c r="H73" s="0" t="inlineStr">
        <is>
          <t>YM</t>
        </is>
      </c>
      <c r="I73" s="0">
        <v>49.99</v>
      </c>
      <c r="J73" s="0">
        <v>6</v>
      </c>
    </row>
    <row r="74" spans="1:10" customHeight="0">
      <c r="A74" s="0">
        <f>HYPERLINK("https://dl.dropboxusercontent.com/scl/fi/b4c1p5v79a2lr0vi64pb2/quincy-139683-tn.jpg?rlkey=bhwav6k348oaee8wuixwf3qi8&amp;dl=0","Click to download Image")</f>
      </c>
      <c r="B74" s="0">
        <f>HYPERLINK("https://dl.dropboxusercontent.com/scl/fi/osh025ok2fcvfzv0o8vep/graphic-update2022-youth.jpg?rlkey=d2mbwsnds0s1bd5j61ivlx0b9&amp;dl=0","Click to download SizeChart")</f>
      </c>
      <c r="C74" s="0" t="inlineStr">
        <is>
          <t>Quincy Youth Hoodie</t>
        </is>
      </c>
      <c r="D74" s="0" t="inlineStr">
        <is>
          <t>'139683</t>
        </is>
      </c>
      <c r="E74" s="0" t="inlineStr">
        <is>
          <t>PUR QUINCY Y GY:Y139683D-YL</t>
        </is>
      </c>
      <c r="F74" s="0" t="inlineStr">
        <is>
          <t>'804139683031</t>
        </is>
      </c>
      <c r="G74" s="0" t="inlineStr">
        <is>
          <t>YOUTH</t>
        </is>
      </c>
      <c r="H74" s="0" t="inlineStr">
        <is>
          <t>YL</t>
        </is>
      </c>
      <c r="I74" s="0">
        <v>49.99</v>
      </c>
      <c r="J74" s="0">
        <v>6</v>
      </c>
    </row>
    <row r="75" spans="1:10" customHeight="0">
      <c r="A75" s="0">
        <f>HYPERLINK("https://dl.dropboxusercontent.com/scl/fi/b4c1p5v79a2lr0vi64pb2/quincy-139683-tn.jpg?rlkey=bhwav6k348oaee8wuixwf3qi8&amp;dl=0","Click to download Image")</f>
      </c>
      <c r="B75" s="0">
        <f>HYPERLINK("https://dl.dropboxusercontent.com/scl/fi/osh025ok2fcvfzv0o8vep/graphic-update2022-youth.jpg?rlkey=d2mbwsnds0s1bd5j61ivlx0b9&amp;dl=0","Click to download SizeChart")</f>
      </c>
      <c r="C75" s="0" t="inlineStr">
        <is>
          <t>Quincy Youth Hoodie</t>
        </is>
      </c>
      <c r="D75" s="0" t="inlineStr">
        <is>
          <t>'139683</t>
        </is>
      </c>
      <c r="E75" s="0" t="inlineStr">
        <is>
          <t>PUR QUINCY Y GY:Y139683E-YXL</t>
        </is>
      </c>
      <c r="F75" s="0" t="inlineStr">
        <is>
          <t>'804139683048</t>
        </is>
      </c>
      <c r="G75" s="0" t="inlineStr">
        <is>
          <t>YOUTH</t>
        </is>
      </c>
      <c r="H75" s="0" t="inlineStr">
        <is>
          <t>YXL</t>
        </is>
      </c>
      <c r="I75" s="0">
        <v>49.99</v>
      </c>
      <c r="J75" s="0">
        <v>6</v>
      </c>
    </row>
    <row r="76" spans="1:10" customHeight="0">
      <c r="A76" s="0">
        <f>HYPERLINK("https://dl.dropboxusercontent.com/scl/fi/b4c1p5v79a2lr0vi64pb2/quincy-139683-tn.jpg?rlkey=bhwav6k348oaee8wuixwf3qi8&amp;dl=0","Click to download Image")</f>
      </c>
      <c r="B76" s="0">
        <f>HYPERLINK("https://dl.dropboxusercontent.com/scl/fi/osh025ok2fcvfzv0o8vep/graphic-update2022-youth.jpg?rlkey=d2mbwsnds0s1bd5j61ivlx0b9&amp;dl=0","Click to download SizeChart")</f>
      </c>
      <c r="C76" s="0" t="inlineStr">
        <is>
          <t>Quincy Youth Hoodie</t>
        </is>
      </c>
      <c r="D76" s="0" t="inlineStr">
        <is>
          <t>'139683</t>
        </is>
      </c>
      <c r="E76" s="0" t="inlineStr">
        <is>
          <t>PUR QUINCY Y GY:Y139683Z-12PK</t>
        </is>
      </c>
      <c r="F76" s="0" t="inlineStr">
        <is>
          <t>'804139683994</t>
        </is>
      </c>
      <c r="G76" s="0" t="inlineStr">
        <is>
          <t>YOUTH</t>
        </is>
      </c>
      <c r="H76" s="0" t="inlineStr">
        <is>
          <t>12 PACK</t>
        </is>
      </c>
      <c r="I76" s="0">
        <v>479.9</v>
      </c>
      <c r="J76" s="0">
        <v>1</v>
      </c>
    </row>
    <row r="77" spans="1:10" customHeight="0">
      <c r="A77" s="0">
        <f>HYPERLINK("https://dl.dropboxusercontent.com/scl/fi/ln2rfdwdaa4aqn6wovcef/quincy-139683-tn.jpg?rlkey=20j3xspayt7abd33mlw6n90lh&amp;dl=0","Click to download Image")</f>
      </c>
      <c r="B77" s="0">
        <f>HYPERLINK("https://dl.dropboxusercontent.com/scl/fi/m7afctre3pwr54wesd0zw/graphic-update2022-toddler.jpg?rlkey=v6gznena3xquker1y51p1mosj&amp;dl=0","Click to download SizeChart")</f>
      </c>
      <c r="C77" s="0" t="inlineStr">
        <is>
          <t>Quincy Toddler Hoodie</t>
        </is>
      </c>
      <c r="D77" s="0" t="inlineStr">
        <is>
          <t>'139683</t>
        </is>
      </c>
      <c r="E77" s="0" t="inlineStr">
        <is>
          <t>PUR QUINCY T GY:T139683A-2T</t>
        </is>
      </c>
      <c r="F77" s="0" t="inlineStr">
        <is>
          <t>'804139683086</t>
        </is>
      </c>
      <c r="G77" s="0" t="inlineStr">
        <is>
          <t>TODDLER</t>
        </is>
      </c>
      <c r="H77" s="0" t="inlineStr">
        <is>
          <t>2T</t>
        </is>
      </c>
      <c r="I77" s="0">
        <v>49.99</v>
      </c>
      <c r="J77" s="0">
        <v>3</v>
      </c>
    </row>
    <row r="78" spans="1:10" customHeight="0">
      <c r="A78" s="0">
        <f>HYPERLINK("https://dl.dropboxusercontent.com/scl/fi/ln2rfdwdaa4aqn6wovcef/quincy-139683-tn.jpg?rlkey=20j3xspayt7abd33mlw6n90lh&amp;dl=0","Click to download Image")</f>
      </c>
      <c r="B78" s="0">
        <f>HYPERLINK("https://dl.dropboxusercontent.com/scl/fi/m7afctre3pwr54wesd0zw/graphic-update2022-toddler.jpg?rlkey=v6gznena3xquker1y51p1mosj&amp;dl=0","Click to download SizeChart")</f>
      </c>
      <c r="C78" s="0" t="inlineStr">
        <is>
          <t>Quincy Toddler Hoodie</t>
        </is>
      </c>
      <c r="D78" s="0" t="inlineStr">
        <is>
          <t>'139683</t>
        </is>
      </c>
      <c r="E78" s="0" t="inlineStr">
        <is>
          <t>PUR QUINCY T GY:T139683B-3T</t>
        </is>
      </c>
      <c r="F78" s="0" t="inlineStr">
        <is>
          <t>'804139683093</t>
        </is>
      </c>
      <c r="G78" s="0" t="inlineStr">
        <is>
          <t>TODDLER</t>
        </is>
      </c>
      <c r="H78" s="0" t="inlineStr">
        <is>
          <t>3T</t>
        </is>
      </c>
      <c r="I78" s="0">
        <v>49.99</v>
      </c>
      <c r="J78" s="0">
        <v>3</v>
      </c>
    </row>
    <row r="79" spans="1:10" customHeight="0">
      <c r="A79" s="0">
        <f>HYPERLINK("https://dl.dropboxusercontent.com/scl/fi/ln2rfdwdaa4aqn6wovcef/quincy-139683-tn.jpg?rlkey=20j3xspayt7abd33mlw6n90lh&amp;dl=0","Click to download Image")</f>
      </c>
      <c r="B79" s="0">
        <f>HYPERLINK("https://dl.dropboxusercontent.com/scl/fi/m7afctre3pwr54wesd0zw/graphic-update2022-toddler.jpg?rlkey=v6gznena3xquker1y51p1mosj&amp;dl=0","Click to download SizeChart")</f>
      </c>
      <c r="C79" s="0" t="inlineStr">
        <is>
          <t>Quincy Toddler Hoodie</t>
        </is>
      </c>
      <c r="D79" s="0" t="inlineStr">
        <is>
          <t>'139683</t>
        </is>
      </c>
      <c r="E79" s="0" t="inlineStr">
        <is>
          <t>PUR QUINCY T GY:T139683C-4T</t>
        </is>
      </c>
      <c r="F79" s="0" t="inlineStr">
        <is>
          <t>'804139683109</t>
        </is>
      </c>
      <c r="G79" s="0" t="inlineStr">
        <is>
          <t>TODDLER</t>
        </is>
      </c>
      <c r="H79" s="0" t="inlineStr">
        <is>
          <t>4T</t>
        </is>
      </c>
      <c r="I79" s="0">
        <v>49.99</v>
      </c>
      <c r="J79" s="0">
        <v>2</v>
      </c>
    </row>
    <row r="80" spans="1:10" customHeight="0">
      <c r="A80" s="0">
        <f>HYPERLINK("https://dl.dropboxusercontent.com/scl/fi/ln2rfdwdaa4aqn6wovcef/quincy-139683-tn.jpg?rlkey=20j3xspayt7abd33mlw6n90lh&amp;dl=0","Click to download Image")</f>
      </c>
      <c r="B80" s="0">
        <f>HYPERLINK("https://dl.dropboxusercontent.com/scl/fi/m7afctre3pwr54wesd0zw/graphic-update2022-toddler.jpg?rlkey=v6gznena3xquker1y51p1mosj&amp;dl=0","Click to download SizeChart")</f>
      </c>
      <c r="C80" s="0" t="inlineStr">
        <is>
          <t>Quincy Toddler Hoodie</t>
        </is>
      </c>
      <c r="D80" s="0" t="inlineStr">
        <is>
          <t>'139683</t>
        </is>
      </c>
      <c r="E80" s="0" t="inlineStr">
        <is>
          <t>PUR QUINCY T GY:T139683D-5T</t>
        </is>
      </c>
      <c r="F80" s="0" t="inlineStr">
        <is>
          <t>'804139683116</t>
        </is>
      </c>
      <c r="G80" s="0" t="inlineStr">
        <is>
          <t>TODDLER</t>
        </is>
      </c>
      <c r="H80" s="0" t="inlineStr">
        <is>
          <t>5T</t>
        </is>
      </c>
      <c r="I80" s="0">
        <v>49.99</v>
      </c>
      <c r="J80" s="0">
        <v>3</v>
      </c>
    </row>
    <row r="81" spans="1:10" customHeight="0">
      <c r="A81" s="0">
        <f>HYPERLINK("https://dl.dropboxusercontent.com/scl/fi/ln2rfdwdaa4aqn6wovcef/quincy-139683-tn.jpg?rlkey=20j3xspayt7abd33mlw6n90lh&amp;dl=0","Click to download Image")</f>
      </c>
      <c r="B81" s="0">
        <f>HYPERLINK("https://dl.dropboxusercontent.com/scl/fi/m7afctre3pwr54wesd0zw/graphic-update2022-toddler.jpg?rlkey=v6gznena3xquker1y51p1mosj&amp;dl=0","Click to download SizeChart")</f>
      </c>
      <c r="C81" s="0" t="inlineStr">
        <is>
          <t>Quincy Toddler Hoodie</t>
        </is>
      </c>
      <c r="D81" s="0" t="inlineStr">
        <is>
          <t>'139683</t>
        </is>
      </c>
      <c r="E81" s="0" t="inlineStr">
        <is>
          <t>PUR QUINCY T GY:T139683Z-12PK</t>
        </is>
      </c>
      <c r="F81" s="0" t="inlineStr">
        <is>
          <t>'804139683987</t>
        </is>
      </c>
      <c r="G81" s="0" t="inlineStr">
        <is>
          <t>TODDLER</t>
        </is>
      </c>
      <c r="H81" s="0" t="inlineStr">
        <is>
          <t>12 PACK</t>
        </is>
      </c>
      <c r="I81" s="0">
        <v>479.9</v>
      </c>
      <c r="J81" s="0">
        <v>1</v>
      </c>
    </row>
    <row r="82" spans="1:10" customHeight="0">
      <c r="A82" s="0">
        <f>HYPERLINK("https://dl.dropboxusercontent.com/scl/fi/ybdu293p1gyl1k7d4eac7/reign-139066-tn.jpg?rlkey=2v11b2zqjgvlapk0l2b3fkk3b&amp;dl=0","Click to download Image")</f>
      </c>
      <c r="B82" s="0">
        <f>HYPERLINK("https://dl.dropboxusercontent.com/scl/fi/g6p2oal8es752acg589bc/tdlr-yth-hoodie-size-chartscoast-reign.jpg?rlkey=pg5c0oborsmxe5hrb9l7vy9tp&amp;dl=0","Click to download SizeChart")</f>
      </c>
      <c r="C82" s="0" t="inlineStr">
        <is>
          <t>Reign Youth Hoodie</t>
        </is>
      </c>
      <c r="D82" s="0" t="inlineStr">
        <is>
          <t>'139066</t>
        </is>
      </c>
      <c r="E82" s="0" t="inlineStr">
        <is>
          <t>PUR REIGN Y BK:Y139066B-YS</t>
        </is>
      </c>
      <c r="F82" s="0" t="inlineStr">
        <is>
          <t>'804139066018</t>
        </is>
      </c>
      <c r="G82" s="0" t="inlineStr">
        <is>
          <t>YOUTH</t>
        </is>
      </c>
      <c r="H82" s="0" t="inlineStr">
        <is>
          <t>YS</t>
        </is>
      </c>
      <c r="I82" s="0">
        <v>49.99</v>
      </c>
      <c r="J82" s="0">
        <v>3</v>
      </c>
    </row>
    <row r="83" spans="1:10" customHeight="0">
      <c r="A83" s="0">
        <f>HYPERLINK("https://dl.dropboxusercontent.com/scl/fi/ybdu293p1gyl1k7d4eac7/reign-139066-tn.jpg?rlkey=2v11b2zqjgvlapk0l2b3fkk3b&amp;dl=0","Click to download Image")</f>
      </c>
      <c r="B83" s="0">
        <f>HYPERLINK("https://dl.dropboxusercontent.com/scl/fi/g6p2oal8es752acg589bc/tdlr-yth-hoodie-size-chartscoast-reign.jpg?rlkey=pg5c0oborsmxe5hrb9l7vy9tp&amp;dl=0","Click to download SizeChart")</f>
      </c>
      <c r="C83" s="0" t="inlineStr">
        <is>
          <t>Reign Youth Hoodie</t>
        </is>
      </c>
      <c r="D83" s="0" t="inlineStr">
        <is>
          <t>'139066</t>
        </is>
      </c>
      <c r="E83" s="0" t="inlineStr">
        <is>
          <t>PUR REIGN Y BK:Y139066C-YM</t>
        </is>
      </c>
      <c r="F83" s="0" t="inlineStr">
        <is>
          <t>'804139066025</t>
        </is>
      </c>
      <c r="G83" s="0" t="inlineStr">
        <is>
          <t>YOUTH</t>
        </is>
      </c>
      <c r="H83" s="0" t="inlineStr">
        <is>
          <t>YM</t>
        </is>
      </c>
      <c r="I83" s="0">
        <v>49.99</v>
      </c>
      <c r="J83" s="0">
        <v>6</v>
      </c>
    </row>
    <row r="84" spans="1:10" customHeight="0">
      <c r="A84" s="0">
        <f>HYPERLINK("https://dl.dropboxusercontent.com/scl/fi/ybdu293p1gyl1k7d4eac7/reign-139066-tn.jpg?rlkey=2v11b2zqjgvlapk0l2b3fkk3b&amp;dl=0","Click to download Image")</f>
      </c>
      <c r="B84" s="0">
        <f>HYPERLINK("https://dl.dropboxusercontent.com/scl/fi/g6p2oal8es752acg589bc/tdlr-yth-hoodie-size-chartscoast-reign.jpg?rlkey=pg5c0oborsmxe5hrb9l7vy9tp&amp;dl=0","Click to download SizeChart")</f>
      </c>
      <c r="C84" s="0" t="inlineStr">
        <is>
          <t>Reign Youth Hoodie</t>
        </is>
      </c>
      <c r="D84" s="0" t="inlineStr">
        <is>
          <t>'139066</t>
        </is>
      </c>
      <c r="E84" s="0" t="inlineStr">
        <is>
          <t>PUR REIGN Y BK:Y139066D-YL</t>
        </is>
      </c>
      <c r="F84" s="0" t="inlineStr">
        <is>
          <t>'804139066032</t>
        </is>
      </c>
      <c r="G84" s="0" t="inlineStr">
        <is>
          <t>YOUTH</t>
        </is>
      </c>
      <c r="H84" s="0" t="inlineStr">
        <is>
          <t>YL</t>
        </is>
      </c>
      <c r="I84" s="0">
        <v>49.99</v>
      </c>
      <c r="J84" s="0">
        <v>5</v>
      </c>
    </row>
    <row r="85" spans="1:10" customHeight="0">
      <c r="A85" s="0">
        <f>HYPERLINK("https://dl.dropboxusercontent.com/scl/fi/ybdu293p1gyl1k7d4eac7/reign-139066-tn.jpg?rlkey=2v11b2zqjgvlapk0l2b3fkk3b&amp;dl=0","Click to download Image")</f>
      </c>
      <c r="B85" s="0">
        <f>HYPERLINK("https://dl.dropboxusercontent.com/scl/fi/g6p2oal8es752acg589bc/tdlr-yth-hoodie-size-chartscoast-reign.jpg?rlkey=pg5c0oborsmxe5hrb9l7vy9tp&amp;dl=0","Click to download SizeChart")</f>
      </c>
      <c r="C85" s="0" t="inlineStr">
        <is>
          <t>Reign Youth Hoodie</t>
        </is>
      </c>
      <c r="D85" s="0" t="inlineStr">
        <is>
          <t>'139066</t>
        </is>
      </c>
      <c r="E85" s="0" t="inlineStr">
        <is>
          <t>PUR REIGN Y BK:Y139066E-YXL</t>
        </is>
      </c>
      <c r="F85" s="0" t="inlineStr">
        <is>
          <t>'804139066049</t>
        </is>
      </c>
      <c r="G85" s="0" t="inlineStr">
        <is>
          <t>YOUTH</t>
        </is>
      </c>
      <c r="H85" s="0" t="inlineStr">
        <is>
          <t>YXL</t>
        </is>
      </c>
      <c r="I85" s="0">
        <v>49.99</v>
      </c>
      <c r="J85" s="0">
        <v>6</v>
      </c>
    </row>
    <row r="86" spans="1:10" customHeight="0">
      <c r="A86" s="0">
        <f>HYPERLINK("https://dl.dropboxusercontent.com/scl/fi/ybdu293p1gyl1k7d4eac7/reign-139066-tn.jpg?rlkey=2v11b2zqjgvlapk0l2b3fkk3b&amp;dl=0","Click to download Image")</f>
      </c>
      <c r="B86" s="0">
        <f>HYPERLINK("https://dl.dropboxusercontent.com/scl/fi/g6p2oal8es752acg589bc/tdlr-yth-hoodie-size-chartscoast-reign.jpg?rlkey=pg5c0oborsmxe5hrb9l7vy9tp&amp;dl=0","Click to download SizeChart")</f>
      </c>
      <c r="C86" s="0" t="inlineStr">
        <is>
          <t>Reign Youth Hoodie</t>
        </is>
      </c>
      <c r="D86" s="0" t="inlineStr">
        <is>
          <t>'139066</t>
        </is>
      </c>
      <c r="E86" s="0" t="inlineStr">
        <is>
          <t>PUR REIGN Y BK:Y139066Z-12PK</t>
        </is>
      </c>
      <c r="F86" s="0" t="inlineStr">
        <is>
          <t>'804139066995</t>
        </is>
      </c>
      <c r="G86" s="0" t="inlineStr">
        <is>
          <t>YOUTH</t>
        </is>
      </c>
      <c r="H86" s="0" t="inlineStr">
        <is>
          <t>12 PACK</t>
        </is>
      </c>
      <c r="I86" s="0">
        <v>479.9</v>
      </c>
      <c r="J86" s="0">
        <v>1</v>
      </c>
    </row>
    <row r="87" spans="1:10" customHeight="0">
      <c r="A87" s="0">
        <f>HYPERLINK("https://dl.dropboxusercontent.com/scl/fi/hwyrotw2z19itrg0yjsmo/reign-139066-tn.jpg?rlkey=4w21q1vv36wjpwc048f46o0ru&amp;dl=0","Click to download Image")</f>
      </c>
      <c r="B87" s="0">
        <f>HYPERLINK("https://dl.dropboxusercontent.com/scl/fi/p372w2obznacmon1kh2bh/tdlr-yth-hoodie-size-chartscoast-reign.jpg?rlkey=yex30gf0mwayofmrdwj1vwurg&amp;dl=0","Click to download SizeChart")</f>
      </c>
      <c r="C87" s="0" t="inlineStr">
        <is>
          <t>Reign Toddler Hoodie</t>
        </is>
      </c>
      <c r="D87" s="0" t="inlineStr">
        <is>
          <t>'139066</t>
        </is>
      </c>
      <c r="E87" s="0" t="inlineStr">
        <is>
          <t>PUR REIGN T BK:T139066A-2T</t>
        </is>
      </c>
      <c r="F87" s="0" t="inlineStr">
        <is>
          <t>'804139066087</t>
        </is>
      </c>
      <c r="G87" s="0" t="inlineStr">
        <is>
          <t>TODDLER</t>
        </is>
      </c>
      <c r="H87" s="0" t="inlineStr">
        <is>
          <t>2T</t>
        </is>
      </c>
      <c r="I87" s="0">
        <v>49.99</v>
      </c>
      <c r="J87" s="0">
        <v>9</v>
      </c>
    </row>
    <row r="88" spans="1:10" customHeight="0">
      <c r="A88" s="0">
        <f>HYPERLINK("https://dl.dropboxusercontent.com/scl/fi/hwyrotw2z19itrg0yjsmo/reign-139066-tn.jpg?rlkey=4w21q1vv36wjpwc048f46o0ru&amp;dl=0","Click to download Image")</f>
      </c>
      <c r="B88" s="0">
        <f>HYPERLINK("https://dl.dropboxusercontent.com/scl/fi/p372w2obznacmon1kh2bh/tdlr-yth-hoodie-size-chartscoast-reign.jpg?rlkey=yex30gf0mwayofmrdwj1vwurg&amp;dl=0","Click to download SizeChart")</f>
      </c>
      <c r="C88" s="0" t="inlineStr">
        <is>
          <t>Reign Toddler Hoodie</t>
        </is>
      </c>
      <c r="D88" s="0" t="inlineStr">
        <is>
          <t>'139066</t>
        </is>
      </c>
      <c r="E88" s="0" t="inlineStr">
        <is>
          <t>PUR REIGN T BK:T139066B-3T</t>
        </is>
      </c>
      <c r="F88" s="0" t="inlineStr">
        <is>
          <t>'804139066094</t>
        </is>
      </c>
      <c r="G88" s="0" t="inlineStr">
        <is>
          <t>TODDLER</t>
        </is>
      </c>
      <c r="H88" s="0" t="inlineStr">
        <is>
          <t>3T</t>
        </is>
      </c>
      <c r="I88" s="0">
        <v>49.99</v>
      </c>
      <c r="J88" s="0">
        <v>8</v>
      </c>
    </row>
    <row r="89" spans="1:10" customHeight="0">
      <c r="A89" s="0">
        <f>HYPERLINK("https://dl.dropboxusercontent.com/scl/fi/hwyrotw2z19itrg0yjsmo/reign-139066-tn.jpg?rlkey=4w21q1vv36wjpwc048f46o0ru&amp;dl=0","Click to download Image")</f>
      </c>
      <c r="B89" s="0">
        <f>HYPERLINK("https://dl.dropboxusercontent.com/scl/fi/p372w2obznacmon1kh2bh/tdlr-yth-hoodie-size-chartscoast-reign.jpg?rlkey=yex30gf0mwayofmrdwj1vwurg&amp;dl=0","Click to download SizeChart")</f>
      </c>
      <c r="C89" s="0" t="inlineStr">
        <is>
          <t>Reign Toddler Hoodie</t>
        </is>
      </c>
      <c r="D89" s="0" t="inlineStr">
        <is>
          <t>'139066</t>
        </is>
      </c>
      <c r="E89" s="0" t="inlineStr">
        <is>
          <t>PUR REIGN T BK:T139066C-4T</t>
        </is>
      </c>
      <c r="F89" s="0" t="inlineStr">
        <is>
          <t>'804139066100</t>
        </is>
      </c>
      <c r="G89" s="0" t="inlineStr">
        <is>
          <t>TODDLER</t>
        </is>
      </c>
      <c r="H89" s="0" t="inlineStr">
        <is>
          <t>4T</t>
        </is>
      </c>
      <c r="I89" s="0">
        <v>49.99</v>
      </c>
      <c r="J89" s="0">
        <v>9</v>
      </c>
    </row>
    <row r="90" spans="1:10" customHeight="0">
      <c r="A90" s="0">
        <f>HYPERLINK("https://dl.dropboxusercontent.com/scl/fi/hwyrotw2z19itrg0yjsmo/reign-139066-tn.jpg?rlkey=4w21q1vv36wjpwc048f46o0ru&amp;dl=0","Click to download Image")</f>
      </c>
      <c r="B90" s="0">
        <f>HYPERLINK("https://dl.dropboxusercontent.com/scl/fi/p372w2obznacmon1kh2bh/tdlr-yth-hoodie-size-chartscoast-reign.jpg?rlkey=yex30gf0mwayofmrdwj1vwurg&amp;dl=0","Click to download SizeChart")</f>
      </c>
      <c r="C90" s="0" t="inlineStr">
        <is>
          <t>Reign Toddler Hoodie</t>
        </is>
      </c>
      <c r="D90" s="0" t="inlineStr">
        <is>
          <t>'139066</t>
        </is>
      </c>
      <c r="E90" s="0" t="inlineStr">
        <is>
          <t>PUR REIGN T BK:T139066D-5T</t>
        </is>
      </c>
      <c r="F90" s="0" t="inlineStr">
        <is>
          <t>'804139066117</t>
        </is>
      </c>
      <c r="G90" s="0" t="inlineStr">
        <is>
          <t>TODDLER</t>
        </is>
      </c>
      <c r="H90" s="0" t="inlineStr">
        <is>
          <t>5T</t>
        </is>
      </c>
      <c r="I90" s="0">
        <v>49.99</v>
      </c>
      <c r="J90" s="0">
        <v>9</v>
      </c>
    </row>
    <row r="91" spans="1:10" customHeight="0">
      <c r="A91" s="0">
        <f>HYPERLINK("https://dl.dropboxusercontent.com/scl/fi/hwyrotw2z19itrg0yjsmo/reign-139066-tn.jpg?rlkey=4w21q1vv36wjpwc048f46o0ru&amp;dl=0","Click to download Image")</f>
      </c>
      <c r="B91" s="0">
        <f>HYPERLINK("https://dl.dropboxusercontent.com/scl/fi/p372w2obznacmon1kh2bh/tdlr-yth-hoodie-size-chartscoast-reign.jpg?rlkey=yex30gf0mwayofmrdwj1vwurg&amp;dl=0","Click to download SizeChart")</f>
      </c>
      <c r="C91" s="0" t="inlineStr">
        <is>
          <t>Reign Toddler Hoodie</t>
        </is>
      </c>
      <c r="D91" s="0" t="inlineStr">
        <is>
          <t>'139066</t>
        </is>
      </c>
      <c r="E91" s="0" t="inlineStr">
        <is>
          <t>PUR REIGN T BK:T139066Z-12PK</t>
        </is>
      </c>
      <c r="F91" s="0" t="inlineStr">
        <is>
          <t>'804139066988</t>
        </is>
      </c>
      <c r="G91" s="0" t="inlineStr">
        <is>
          <t>TODDLER</t>
        </is>
      </c>
      <c r="H91" s="0" t="inlineStr">
        <is>
          <t>12 PACK</t>
        </is>
      </c>
      <c r="I91" s="0">
        <v>479.9</v>
      </c>
      <c r="J91" s="0">
        <v>2</v>
      </c>
    </row>
    <row r="92" spans="1:10" customHeight="0">
      <c r="A92" s="0">
        <f>HYPERLINK("https://dl.dropboxusercontent.com/scl/fi/aedhdz965zfsds5w9hwql/ryker-135017-tn.jpg?rlkey=d5ggemkqrc961ifoohiyee23y&amp;dl=0","Click to download Image")</f>
      </c>
      <c r="C92" s="0" t="inlineStr">
        <is>
          <t>Ryker Infant Bucket Hat</t>
        </is>
      </c>
      <c r="D92" s="0" t="inlineStr">
        <is>
          <t>'135017</t>
        </is>
      </c>
      <c r="E92" s="0" t="inlineStr">
        <is>
          <t>PUR RYKER I BK:135017</t>
        </is>
      </c>
      <c r="F92" s="0" t="inlineStr">
        <is>
          <t>'704135017147</t>
        </is>
      </c>
      <c r="G92" s="0" t="inlineStr">
        <is>
          <t>INFANT</t>
        </is>
      </c>
      <c r="I92" s="0">
        <v>22.99</v>
      </c>
      <c r="J92" s="0">
        <v>28</v>
      </c>
    </row>
    <row r="93" spans="1:10" customHeight="0">
      <c r="A93" s="0">
        <f>HYPERLINK("https://dl.dropboxusercontent.com/scl/fi/76lqvjmsqf68tfoedm44h/layne-135917-tn.jpg?rlkey=79njswoj5qd4in8dq27610msv&amp;dl=0","Click to download Image")</f>
      </c>
      <c r="C93" s="0" t="inlineStr">
        <is>
          <t>Layne Youth Cap</t>
        </is>
      </c>
      <c r="D93" s="0" t="inlineStr">
        <is>
          <t>'135917</t>
        </is>
      </c>
      <c r="E93" s="0" t="inlineStr">
        <is>
          <t>PUR LAYNE T BK:135917</t>
        </is>
      </c>
      <c r="F93" s="0" t="inlineStr">
        <is>
          <t>'704135917041</t>
        </is>
      </c>
      <c r="G93" s="0" t="inlineStr">
        <is>
          <t>YOUTH</t>
        </is>
      </c>
      <c r="H93" s="0" t="inlineStr">
        <is>
          <t>YOUTH</t>
        </is>
      </c>
      <c r="I93" s="0">
        <v>24.99</v>
      </c>
      <c r="J93" s="0">
        <v>9</v>
      </c>
    </row>
    <row r="94" spans="1:10" customHeight="0">
      <c r="A94" s="0">
        <f>HYPERLINK("https://dl.dropboxusercontent.com/scl/fi/513qc29co2xvx3la1g5o1/129461-af.jpg?rlkey=481u93is85h8wpc58d0g4zg8x&amp;dl=0","Click to download Image")</f>
      </c>
      <c r="C94" s="0" t="inlineStr">
        <is>
          <t>Fessler Infant Cap</t>
        </is>
      </c>
      <c r="D94" s="0" t="inlineStr">
        <is>
          <t>'127755</t>
        </is>
      </c>
      <c r="E94" s="0" t="inlineStr">
        <is>
          <t>PUR FESSLER I BK:127755</t>
        </is>
      </c>
      <c r="F94" s="0" t="inlineStr">
        <is>
          <t>'704127755057</t>
        </is>
      </c>
      <c r="G94" s="0" t="inlineStr">
        <is>
          <t>INFANT</t>
        </is>
      </c>
      <c r="H94" s="0" t="inlineStr">
        <is>
          <t>STANDARD:47CM</t>
        </is>
      </c>
      <c r="I94" s="0">
        <v>22.99</v>
      </c>
      <c r="J94" s="0">
        <v>57</v>
      </c>
    </row>
    <row r="95" spans="1:10" customHeight="0">
      <c r="A95" s="0">
        <f>HYPERLINK("https://dl.dropboxusercontent.com/scl/fi/pwsi1tfot7ml86swfkdsv/129461-af.jpg?rlkey=w250tkpscyc039b9g1imqkz7l&amp;dl=0","Click to download Image")</f>
      </c>
      <c r="C95" s="0" t="inlineStr">
        <is>
          <t>Fessler Youth Cap</t>
        </is>
      </c>
      <c r="D95" s="0" t="inlineStr">
        <is>
          <t>'129461</t>
        </is>
      </c>
      <c r="E95" s="0" t="inlineStr">
        <is>
          <t>PUR FESSLER Y BK:129461</t>
        </is>
      </c>
      <c r="F95" s="0" t="inlineStr">
        <is>
          <t>'704129461031</t>
        </is>
      </c>
      <c r="G95" s="0" t="inlineStr">
        <is>
          <t>YOUTH</t>
        </is>
      </c>
      <c r="H95" s="0" t="inlineStr">
        <is>
          <t>STANDARD:55CM</t>
        </is>
      </c>
      <c r="I95" s="0">
        <v>22.99</v>
      </c>
      <c r="J95" s="0">
        <v>57</v>
      </c>
    </row>
    <row r="96" spans="1:10" customHeight="0">
      <c r="A96" s="0">
        <f>HYPERLINK("https://dl.dropboxusercontent.com/scl/fi/5c8b2eesw0gplujw4holg/torin-130586-f.jpg?rlkey=4mdjqvj9ok0xotkzryp4ttdnn&amp;dl=0","Click to download Image")</f>
      </c>
      <c r="C96" s="0" t="inlineStr">
        <is>
          <t>Torin Men's Hoodie</t>
        </is>
      </c>
      <c r="D96" s="0" t="inlineStr">
        <is>
          <t>'130586</t>
        </is>
      </c>
      <c r="E96" s="0" t="inlineStr">
        <is>
          <t>PUR TORIN M BK:130586A-S</t>
        </is>
      </c>
      <c r="F96" s="0" t="inlineStr">
        <is>
          <t>'804130586041</t>
        </is>
      </c>
      <c r="G96" s="0" t="inlineStr">
        <is>
          <t>MENS</t>
        </is>
      </c>
      <c r="H96" s="0" t="inlineStr">
        <is>
          <t>S</t>
        </is>
      </c>
      <c r="I96" s="0">
        <v>59.99</v>
      </c>
      <c r="J96" s="0">
        <v>4</v>
      </c>
    </row>
    <row r="97" spans="1:10" customHeight="0">
      <c r="A97" s="0">
        <f>HYPERLINK("https://dl.dropboxusercontent.com/scl/fi/5c8b2eesw0gplujw4holg/torin-130586-f.jpg?rlkey=4mdjqvj9ok0xotkzryp4ttdnn&amp;dl=0","Click to download Image")</f>
      </c>
      <c r="C97" s="0" t="inlineStr">
        <is>
          <t>Torin Men's Hoodie</t>
        </is>
      </c>
      <c r="D97" s="0" t="inlineStr">
        <is>
          <t>'130586</t>
        </is>
      </c>
      <c r="E97" s="0" t="inlineStr">
        <is>
          <t>PUR TORIN M BK:130586B-M</t>
        </is>
      </c>
      <c r="F97" s="0" t="inlineStr">
        <is>
          <t>'804130586058</t>
        </is>
      </c>
      <c r="G97" s="0" t="inlineStr">
        <is>
          <t>MENS</t>
        </is>
      </c>
      <c r="H97" s="0" t="inlineStr">
        <is>
          <t>M</t>
        </is>
      </c>
      <c r="I97" s="0">
        <v>59.99</v>
      </c>
      <c r="J97" s="0">
        <v>6</v>
      </c>
    </row>
    <row r="98" spans="1:10" customHeight="0">
      <c r="A98" s="0">
        <f>HYPERLINK("https://dl.dropboxusercontent.com/scl/fi/5c8b2eesw0gplujw4holg/torin-130586-f.jpg?rlkey=4mdjqvj9ok0xotkzryp4ttdnn&amp;dl=0","Click to download Image")</f>
      </c>
      <c r="C98" s="0" t="inlineStr">
        <is>
          <t>Torin Men's Hoodie</t>
        </is>
      </c>
      <c r="D98" s="0" t="inlineStr">
        <is>
          <t>'130586</t>
        </is>
      </c>
      <c r="E98" s="0" t="inlineStr">
        <is>
          <t>PUR TORIN M BK:130586C-L</t>
        </is>
      </c>
      <c r="F98" s="0" t="inlineStr">
        <is>
          <t>'804130586065</t>
        </is>
      </c>
      <c r="G98" s="0" t="inlineStr">
        <is>
          <t>MENS</t>
        </is>
      </c>
      <c r="H98" s="0" t="inlineStr">
        <is>
          <t>L</t>
        </is>
      </c>
      <c r="I98" s="0">
        <v>59.99</v>
      </c>
      <c r="J98" s="0">
        <v>10</v>
      </c>
    </row>
    <row r="99" spans="1:10" customHeight="0">
      <c r="A99" s="0">
        <f>HYPERLINK("https://dl.dropboxusercontent.com/scl/fi/5c8b2eesw0gplujw4holg/torin-130586-f.jpg?rlkey=4mdjqvj9ok0xotkzryp4ttdnn&amp;dl=0","Click to download Image")</f>
      </c>
      <c r="C99" s="0" t="inlineStr">
        <is>
          <t>Torin Men's Hoodie</t>
        </is>
      </c>
      <c r="D99" s="0" t="inlineStr">
        <is>
          <t>'130586</t>
        </is>
      </c>
      <c r="E99" s="0" t="inlineStr">
        <is>
          <t>PUR TORIN M BK:130586D-XL</t>
        </is>
      </c>
      <c r="F99" s="0" t="inlineStr">
        <is>
          <t>'804130586072</t>
        </is>
      </c>
      <c r="G99" s="0" t="inlineStr">
        <is>
          <t>MENS</t>
        </is>
      </c>
      <c r="H99" s="0" t="inlineStr">
        <is>
          <t>XL</t>
        </is>
      </c>
      <c r="I99" s="0">
        <v>59.99</v>
      </c>
      <c r="J99" s="0">
        <v>9</v>
      </c>
    </row>
    <row r="100" spans="1:10" customHeight="0">
      <c r="A100" s="0">
        <f>HYPERLINK("https://dl.dropboxusercontent.com/scl/fi/5c8b2eesw0gplujw4holg/torin-130586-f.jpg?rlkey=4mdjqvj9ok0xotkzryp4ttdnn&amp;dl=0","Click to download Image")</f>
      </c>
      <c r="C100" s="0" t="inlineStr">
        <is>
          <t>Torin Men's Hoodie</t>
        </is>
      </c>
      <c r="D100" s="0" t="inlineStr">
        <is>
          <t>'130586</t>
        </is>
      </c>
      <c r="E100" s="0" t="inlineStr">
        <is>
          <t>PUR TORIN M BK:130586E-2XL</t>
        </is>
      </c>
      <c r="F100" s="0" t="inlineStr">
        <is>
          <t>'804130586089</t>
        </is>
      </c>
      <c r="G100" s="0" t="inlineStr">
        <is>
          <t>MENS</t>
        </is>
      </c>
      <c r="H100" s="0" t="inlineStr">
        <is>
          <t>2XL</t>
        </is>
      </c>
      <c r="I100" s="0">
        <v>59.99</v>
      </c>
      <c r="J100" s="0">
        <v>6</v>
      </c>
    </row>
    <row r="101" spans="1:10" customHeight="0">
      <c r="A101" s="0">
        <f>HYPERLINK("https://dl.dropboxusercontent.com/scl/fi/5c8b2eesw0gplujw4holg/torin-130586-f.jpg?rlkey=4mdjqvj9ok0xotkzryp4ttdnn&amp;dl=0","Click to download Image")</f>
      </c>
      <c r="C101" s="0" t="inlineStr">
        <is>
          <t>Torin Men's Hoodie</t>
        </is>
      </c>
      <c r="D101" s="0" t="inlineStr">
        <is>
          <t>'130586</t>
        </is>
      </c>
      <c r="E101" s="0" t="inlineStr">
        <is>
          <t>PUR TORIN M BK:130586F-3XL</t>
        </is>
      </c>
      <c r="F101" s="0" t="inlineStr">
        <is>
          <t>'804130586096</t>
        </is>
      </c>
      <c r="G101" s="0" t="inlineStr">
        <is>
          <t>MENS</t>
        </is>
      </c>
      <c r="H101" s="0" t="inlineStr">
        <is>
          <t>3XL</t>
        </is>
      </c>
      <c r="I101" s="0">
        <v>59.99</v>
      </c>
      <c r="J101" s="0">
        <v>3</v>
      </c>
    </row>
    <row r="102" spans="1:10" customHeight="0">
      <c r="A102" s="0">
        <f>HYPERLINK("https://dl.dropboxusercontent.com/scl/fi/5c8b2eesw0gplujw4holg/torin-130586-f.jpg?rlkey=4mdjqvj9ok0xotkzryp4ttdnn&amp;dl=0","Click to download Image")</f>
      </c>
      <c r="C102" s="0" t="inlineStr">
        <is>
          <t>Torin Men's Hoodie</t>
        </is>
      </c>
      <c r="D102" s="0" t="inlineStr">
        <is>
          <t>'130586</t>
        </is>
      </c>
      <c r="E102" s="0" t="inlineStr">
        <is>
          <t>PUR TORIN M BK 12PK:130586Z-12PK</t>
        </is>
      </c>
      <c r="F102" s="0" t="inlineStr">
        <is>
          <t>'804130586997</t>
        </is>
      </c>
      <c r="G102" s="0" t="inlineStr">
        <is>
          <t>MENS</t>
        </is>
      </c>
      <c r="H102" s="0" t="inlineStr">
        <is>
          <t>12 PACK</t>
        </is>
      </c>
      <c r="I102" s="0">
        <v>582</v>
      </c>
      <c r="J102" s="0">
        <v>3</v>
      </c>
    </row>
    <row r="103" spans="1:10" customHeight="0">
      <c r="A103" s="0">
        <f>HYPERLINK("https://dl.dropboxusercontent.com/scl/fi/yasckmrlijjdern6dcjet/125975-f.jpg?rlkey=qf8dbtauhh3xns0599az9zi78&amp;dl=0","Click to download Image")</f>
      </c>
      <c r="B103" s="0">
        <f>HYPERLINK("https://dl.dropboxusercontent.com/scl/fi/qxwmdndm6aqpb1qybbkkq/womens-hoodie-and-sweatshirt-size-chartssutton.jpg?rlkey=bhpxneenpjbvumipdfag9aa3o&amp;dl=0","Click to download SizeChart")</f>
      </c>
      <c r="C103" s="0" t="inlineStr">
        <is>
          <t>Sutton Womens Pullover</t>
        </is>
      </c>
      <c r="D103" s="0" t="inlineStr">
        <is>
          <t>'125975</t>
        </is>
      </c>
      <c r="E103" s="0" t="inlineStr">
        <is>
          <t>PUR SUTTON W ND:125975A-S</t>
        </is>
      </c>
      <c r="F103" s="0" t="inlineStr">
        <is>
          <t>'804125975041</t>
        </is>
      </c>
      <c r="G103" s="0" t="inlineStr">
        <is>
          <t>WOMENS</t>
        </is>
      </c>
      <c r="H103" s="0" t="inlineStr">
        <is>
          <t>S</t>
        </is>
      </c>
      <c r="I103" s="0">
        <v>49.99</v>
      </c>
      <c r="J103" s="0">
        <v>0</v>
      </c>
    </row>
    <row r="104" spans="1:10" customHeight="0">
      <c r="A104" s="0">
        <f>HYPERLINK("https://dl.dropboxusercontent.com/scl/fi/yasckmrlijjdern6dcjet/125975-f.jpg?rlkey=qf8dbtauhh3xns0599az9zi78&amp;dl=0","Click to download Image")</f>
      </c>
      <c r="B104" s="0">
        <f>HYPERLINK("https://dl.dropboxusercontent.com/scl/fi/qxwmdndm6aqpb1qybbkkq/womens-hoodie-and-sweatshirt-size-chartssutton.jpg?rlkey=bhpxneenpjbvumipdfag9aa3o&amp;dl=0","Click to download SizeChart")</f>
      </c>
      <c r="C104" s="0" t="inlineStr">
        <is>
          <t>Sutton Womens Pullover</t>
        </is>
      </c>
      <c r="D104" s="0" t="inlineStr">
        <is>
          <t>'125975</t>
        </is>
      </c>
      <c r="E104" s="0" t="inlineStr">
        <is>
          <t>PUR SUTTON W ND:125975B-M</t>
        </is>
      </c>
      <c r="F104" s="0" t="inlineStr">
        <is>
          <t>'804125975058</t>
        </is>
      </c>
      <c r="G104" s="0" t="inlineStr">
        <is>
          <t>WOMENS</t>
        </is>
      </c>
      <c r="H104" s="0" t="inlineStr">
        <is>
          <t>M</t>
        </is>
      </c>
      <c r="I104" s="0">
        <v>49.99</v>
      </c>
      <c r="J104" s="0">
        <v>3</v>
      </c>
    </row>
    <row r="105" spans="1:10" customHeight="0">
      <c r="A105" s="0">
        <f>HYPERLINK("https://dl.dropboxusercontent.com/scl/fi/yasckmrlijjdern6dcjet/125975-f.jpg?rlkey=qf8dbtauhh3xns0599az9zi78&amp;dl=0","Click to download Image")</f>
      </c>
      <c r="B105" s="0">
        <f>HYPERLINK("https://dl.dropboxusercontent.com/scl/fi/qxwmdndm6aqpb1qybbkkq/womens-hoodie-and-sweatshirt-size-chartssutton.jpg?rlkey=bhpxneenpjbvumipdfag9aa3o&amp;dl=0","Click to download SizeChart")</f>
      </c>
      <c r="C105" s="0" t="inlineStr">
        <is>
          <t>Sutton Womens Pullover</t>
        </is>
      </c>
      <c r="D105" s="0" t="inlineStr">
        <is>
          <t>'125975</t>
        </is>
      </c>
      <c r="E105" s="0" t="inlineStr">
        <is>
          <t>PUR SUTTON W ND:125975C-L</t>
        </is>
      </c>
      <c r="F105" s="0" t="inlineStr">
        <is>
          <t>'804125975065</t>
        </is>
      </c>
      <c r="G105" s="0" t="inlineStr">
        <is>
          <t>WOMENS</t>
        </is>
      </c>
      <c r="H105" s="0" t="inlineStr">
        <is>
          <t>L</t>
        </is>
      </c>
      <c r="I105" s="0">
        <v>49.99</v>
      </c>
      <c r="J105" s="0">
        <v>3</v>
      </c>
    </row>
    <row r="106" spans="1:10" customHeight="0">
      <c r="A106" s="0">
        <f>HYPERLINK("https://dl.dropboxusercontent.com/scl/fi/yasckmrlijjdern6dcjet/125975-f.jpg?rlkey=qf8dbtauhh3xns0599az9zi78&amp;dl=0","Click to download Image")</f>
      </c>
      <c r="B106" s="0">
        <f>HYPERLINK("https://dl.dropboxusercontent.com/scl/fi/qxwmdndm6aqpb1qybbkkq/womens-hoodie-and-sweatshirt-size-chartssutton.jpg?rlkey=bhpxneenpjbvumipdfag9aa3o&amp;dl=0","Click to download SizeChart")</f>
      </c>
      <c r="C106" s="0" t="inlineStr">
        <is>
          <t>Sutton Womens Pullover</t>
        </is>
      </c>
      <c r="D106" s="0" t="inlineStr">
        <is>
          <t>'125975</t>
        </is>
      </c>
      <c r="E106" s="0" t="inlineStr">
        <is>
          <t>PUR SUTTON W ND:125975D-XL</t>
        </is>
      </c>
      <c r="F106" s="0" t="inlineStr">
        <is>
          <t>'804125975072</t>
        </is>
      </c>
      <c r="G106" s="0" t="inlineStr">
        <is>
          <t>WOMENS</t>
        </is>
      </c>
      <c r="H106" s="0" t="inlineStr">
        <is>
          <t>XL</t>
        </is>
      </c>
      <c r="I106" s="0">
        <v>49.99</v>
      </c>
      <c r="J106" s="0">
        <v>0</v>
      </c>
    </row>
    <row r="107" spans="1:10" customHeight="0">
      <c r="A107" s="0">
        <f>HYPERLINK("https://dl.dropboxusercontent.com/scl/fi/yasckmrlijjdern6dcjet/125975-f.jpg?rlkey=qf8dbtauhh3xns0599az9zi78&amp;dl=0","Click to download Image")</f>
      </c>
      <c r="B107" s="0">
        <f>HYPERLINK("https://dl.dropboxusercontent.com/scl/fi/qxwmdndm6aqpb1qybbkkq/womens-hoodie-and-sweatshirt-size-chartssutton.jpg?rlkey=bhpxneenpjbvumipdfag9aa3o&amp;dl=0","Click to download SizeChart")</f>
      </c>
      <c r="C107" s="0" t="inlineStr">
        <is>
          <t>Sutton Womens Pullover</t>
        </is>
      </c>
      <c r="D107" s="0" t="inlineStr">
        <is>
          <t>'125975</t>
        </is>
      </c>
      <c r="E107" s="0" t="inlineStr">
        <is>
          <t>PUR SUTTON W ND:125975E-2XL</t>
        </is>
      </c>
      <c r="F107" s="0" t="inlineStr">
        <is>
          <t>'804125975089</t>
        </is>
      </c>
      <c r="G107" s="0" t="inlineStr">
        <is>
          <t>WOMENS</t>
        </is>
      </c>
      <c r="H107" s="0" t="inlineStr">
        <is>
          <t>2XL</t>
        </is>
      </c>
      <c r="I107" s="0">
        <v>51.99</v>
      </c>
      <c r="J107" s="0">
        <v>1</v>
      </c>
    </row>
    <row r="108" spans="1:10" customHeight="0">
      <c r="A108" s="0">
        <f>HYPERLINK("https://dl.dropboxusercontent.com/scl/fi/yasckmrlijjdern6dcjet/125975-f.jpg?rlkey=qf8dbtauhh3xns0599az9zi78&amp;dl=0","Click to download Image")</f>
      </c>
      <c r="B108" s="0">
        <f>HYPERLINK("https://dl.dropboxusercontent.com/scl/fi/qxwmdndm6aqpb1qybbkkq/womens-hoodie-and-sweatshirt-size-chartssutton.jpg?rlkey=bhpxneenpjbvumipdfag9aa3o&amp;dl=0","Click to download SizeChart")</f>
      </c>
      <c r="C108" s="0" t="inlineStr">
        <is>
          <t>Sutton Womens Pullover</t>
        </is>
      </c>
      <c r="D108" s="0" t="inlineStr">
        <is>
          <t>'125975</t>
        </is>
      </c>
      <c r="E108" s="0" t="inlineStr">
        <is>
          <t>PUR SUTTON W ND:125975F-3XL</t>
        </is>
      </c>
      <c r="F108" s="0" t="inlineStr">
        <is>
          <t>'804125975096</t>
        </is>
      </c>
      <c r="G108" s="0" t="inlineStr">
        <is>
          <t>WOMENS</t>
        </is>
      </c>
      <c r="H108" s="0" t="inlineStr">
        <is>
          <t>3XL</t>
        </is>
      </c>
      <c r="I108" s="0">
        <v>51.99</v>
      </c>
      <c r="J108" s="0">
        <v>2</v>
      </c>
    </row>
    <row r="109" spans="1:10" customHeight="0">
      <c r="A109" s="0">
        <f>HYPERLINK("https://dl.dropboxusercontent.com/scl/fi/yasckmrlijjdern6dcjet/125975-f.jpg?rlkey=qf8dbtauhh3xns0599az9zi78&amp;dl=0","Click to download Image")</f>
      </c>
      <c r="B109" s="0">
        <f>HYPERLINK("https://dl.dropboxusercontent.com/scl/fi/qxwmdndm6aqpb1qybbkkq/womens-hoodie-and-sweatshirt-size-chartssutton.jpg?rlkey=bhpxneenpjbvumipdfag9aa3o&amp;dl=0","Click to download SizeChart")</f>
      </c>
      <c r="C109" s="0" t="inlineStr">
        <is>
          <t>Sutton Womens Pullover</t>
        </is>
      </c>
      <c r="D109" s="0" t="inlineStr">
        <is>
          <t>'125975</t>
        </is>
      </c>
      <c r="E109" s="0" t="inlineStr">
        <is>
          <t>PUR SUTTON W ND 12PK:125975Z-12PK</t>
        </is>
      </c>
      <c r="F109" s="0" t="inlineStr">
        <is>
          <t>'804125975997</t>
        </is>
      </c>
      <c r="G109" s="0" t="inlineStr">
        <is>
          <t>WOMENS</t>
        </is>
      </c>
      <c r="H109" s="0" t="inlineStr">
        <is>
          <t>12 PACK</t>
        </is>
      </c>
      <c r="I109" s="0">
        <v>480</v>
      </c>
      <c r="J109" s="0">
        <v>0</v>
      </c>
    </row>
    <row r="110" spans="1:10" customHeight="0">
      <c r="A110" s="0">
        <f>HYPERLINK("https://dl.dropboxusercontent.com/scl/fi/uezl8xqfmnprvfggc1yqy/130628-f.jpg?rlkey=utt14le8cr5t9lev43brr6k6p&amp;dl=0","Click to download Image")</f>
      </c>
      <c r="C110" s="0" t="inlineStr">
        <is>
          <t>Audra Women's T-shirt</t>
        </is>
      </c>
      <c r="D110" s="0" t="inlineStr">
        <is>
          <t>'130628</t>
        </is>
      </c>
      <c r="E110" s="0" t="inlineStr">
        <is>
          <t>PUR AUDRA W WE:130628A-S</t>
        </is>
      </c>
      <c r="F110" s="0" t="inlineStr">
        <is>
          <t>'804130628048</t>
        </is>
      </c>
      <c r="G110" s="0" t="inlineStr">
        <is>
          <t>WOMENS</t>
        </is>
      </c>
      <c r="H110" s="0" t="inlineStr">
        <is>
          <t>S</t>
        </is>
      </c>
      <c r="I110" s="0">
        <v>34.99</v>
      </c>
      <c r="J110" s="0">
        <v>0</v>
      </c>
    </row>
    <row r="111" spans="1:10" customHeight="0">
      <c r="A111" s="0">
        <f>HYPERLINK("https://dl.dropboxusercontent.com/scl/fi/uezl8xqfmnprvfggc1yqy/130628-f.jpg?rlkey=utt14le8cr5t9lev43brr6k6p&amp;dl=0","Click to download Image")</f>
      </c>
      <c r="C111" s="0" t="inlineStr">
        <is>
          <t>Audra Women's T-shirt</t>
        </is>
      </c>
      <c r="D111" s="0" t="inlineStr">
        <is>
          <t>'130628</t>
        </is>
      </c>
      <c r="E111" s="0" t="inlineStr">
        <is>
          <t>PUR AUDRA W WE:130628B-M</t>
        </is>
      </c>
      <c r="F111" s="0" t="inlineStr">
        <is>
          <t>'804130628055</t>
        </is>
      </c>
      <c r="G111" s="0" t="inlineStr">
        <is>
          <t>WOMENS</t>
        </is>
      </c>
      <c r="H111" s="0" t="inlineStr">
        <is>
          <t>M</t>
        </is>
      </c>
      <c r="I111" s="0">
        <v>34.99</v>
      </c>
      <c r="J111" s="0">
        <v>3</v>
      </c>
    </row>
    <row r="112" spans="1:10" customHeight="0">
      <c r="A112" s="0">
        <f>HYPERLINK("https://dl.dropboxusercontent.com/scl/fi/uezl8xqfmnprvfggc1yqy/130628-f.jpg?rlkey=utt14le8cr5t9lev43brr6k6p&amp;dl=0","Click to download Image")</f>
      </c>
      <c r="C112" s="0" t="inlineStr">
        <is>
          <t>Audra Women's T-shirt</t>
        </is>
      </c>
      <c r="D112" s="0" t="inlineStr">
        <is>
          <t>'130628</t>
        </is>
      </c>
      <c r="E112" s="0" t="inlineStr">
        <is>
          <t>PUR AUDRA W WE:130628C-L</t>
        </is>
      </c>
      <c r="F112" s="0" t="inlineStr">
        <is>
          <t>'804130628062</t>
        </is>
      </c>
      <c r="G112" s="0" t="inlineStr">
        <is>
          <t>WOMENS</t>
        </is>
      </c>
      <c r="H112" s="0" t="inlineStr">
        <is>
          <t>L</t>
        </is>
      </c>
      <c r="I112" s="0">
        <v>34.99</v>
      </c>
      <c r="J112" s="0">
        <v>4</v>
      </c>
    </row>
    <row r="113" spans="1:10" customHeight="0">
      <c r="A113" s="0">
        <f>HYPERLINK("https://dl.dropboxusercontent.com/scl/fi/uezl8xqfmnprvfggc1yqy/130628-f.jpg?rlkey=utt14le8cr5t9lev43brr6k6p&amp;dl=0","Click to download Image")</f>
      </c>
      <c r="C113" s="0" t="inlineStr">
        <is>
          <t>Audra Women's T-shirt</t>
        </is>
      </c>
      <c r="D113" s="0" t="inlineStr">
        <is>
          <t>'130628</t>
        </is>
      </c>
      <c r="E113" s="0" t="inlineStr">
        <is>
          <t>PUR AUDRA W WE:130628D-XL</t>
        </is>
      </c>
      <c r="F113" s="0" t="inlineStr">
        <is>
          <t>'804130628079</t>
        </is>
      </c>
      <c r="G113" s="0" t="inlineStr">
        <is>
          <t>WOMENS</t>
        </is>
      </c>
      <c r="H113" s="0" t="inlineStr">
        <is>
          <t>XL</t>
        </is>
      </c>
      <c r="I113" s="0">
        <v>34.99</v>
      </c>
      <c r="J113" s="0">
        <v>3</v>
      </c>
    </row>
    <row r="114" spans="1:10" customHeight="0">
      <c r="A114" s="0">
        <f>HYPERLINK("https://dl.dropboxusercontent.com/scl/fi/uezl8xqfmnprvfggc1yqy/130628-f.jpg?rlkey=utt14le8cr5t9lev43brr6k6p&amp;dl=0","Click to download Image")</f>
      </c>
      <c r="C114" s="0" t="inlineStr">
        <is>
          <t>Audra Women's T-shirt</t>
        </is>
      </c>
      <c r="D114" s="0" t="inlineStr">
        <is>
          <t>'130628</t>
        </is>
      </c>
      <c r="E114" s="0" t="inlineStr">
        <is>
          <t>PUR AUDRA W WE:130628E-2XL</t>
        </is>
      </c>
      <c r="F114" s="0" t="inlineStr">
        <is>
          <t>'804130628086</t>
        </is>
      </c>
      <c r="G114" s="0" t="inlineStr">
        <is>
          <t>WOMENS</t>
        </is>
      </c>
      <c r="H114" s="0" t="inlineStr">
        <is>
          <t>2XL</t>
        </is>
      </c>
      <c r="I114" s="0">
        <v>34.99</v>
      </c>
      <c r="J114" s="0">
        <v>4</v>
      </c>
    </row>
    <row r="115" spans="1:10" customHeight="0">
      <c r="A115" s="0">
        <f>HYPERLINK("https://dl.dropboxusercontent.com/scl/fi/uezl8xqfmnprvfggc1yqy/130628-f.jpg?rlkey=utt14le8cr5t9lev43brr6k6p&amp;dl=0","Click to download Image")</f>
      </c>
      <c r="C115" s="0" t="inlineStr">
        <is>
          <t>Audra Women's T-shirt</t>
        </is>
      </c>
      <c r="D115" s="0" t="inlineStr">
        <is>
          <t>'130628</t>
        </is>
      </c>
      <c r="E115" s="0" t="inlineStr">
        <is>
          <t>PUR AUDRA W WE:130628F-3XL</t>
        </is>
      </c>
      <c r="F115" s="0" t="inlineStr">
        <is>
          <t>'804130628093</t>
        </is>
      </c>
      <c r="G115" s="0" t="inlineStr">
        <is>
          <t>WOMENS</t>
        </is>
      </c>
      <c r="H115" s="0" t="inlineStr">
        <is>
          <t>3XL</t>
        </is>
      </c>
      <c r="I115" s="0">
        <v>34.99</v>
      </c>
      <c r="J115" s="0">
        <v>2</v>
      </c>
    </row>
    <row r="116" spans="1:10" customHeight="0">
      <c r="A116" s="0">
        <f>HYPERLINK("https://dl.dropboxusercontent.com/scl/fi/uezl8xqfmnprvfggc1yqy/130628-f.jpg?rlkey=utt14le8cr5t9lev43brr6k6p&amp;dl=0","Click to download Image")</f>
      </c>
      <c r="C116" s="0" t="inlineStr">
        <is>
          <t>Audra Women's T-shirt</t>
        </is>
      </c>
      <c r="D116" s="0" t="inlineStr">
        <is>
          <t>'130628</t>
        </is>
      </c>
      <c r="E116" s="0" t="inlineStr">
        <is>
          <t>PUR AUDRA W WE 12PK:130628Z-12PK</t>
        </is>
      </c>
      <c r="F116" s="0" t="inlineStr">
        <is>
          <t>'804130628994</t>
        </is>
      </c>
      <c r="G116" s="0" t="inlineStr">
        <is>
          <t>WOMENS</t>
        </is>
      </c>
      <c r="H116" s="0" t="inlineStr">
        <is>
          <t>12 PACK</t>
        </is>
      </c>
      <c r="I116" s="0">
        <v>336</v>
      </c>
      <c r="J116" s="0">
        <v>0</v>
      </c>
    </row>
    <row r="117" spans="1:10" customHeight="0">
      <c r="A117" s="0">
        <f>HYPERLINK("https://dl.dropboxusercontent.com/scl/fi/xdmykd87umd6xze1dbaek/carram1.jpg?rlkey=ms4z0w8y02ytzfcgzqnj2iaus&amp;dl=0","Click to download Image")</f>
      </c>
      <c r="C117" s="0" t="inlineStr">
        <is>
          <t>Carra Women's Cap</t>
        </is>
      </c>
      <c r="D117" s="0" t="inlineStr">
        <is>
          <t>'123369</t>
        </is>
      </c>
      <c r="E117" s="0" t="inlineStr">
        <is>
          <t>PUR CARRA A BK:123369</t>
        </is>
      </c>
      <c r="F117" s="0" t="inlineStr">
        <is>
          <t>'704123369012</t>
        </is>
      </c>
      <c r="G117" s="0" t="inlineStr">
        <is>
          <t>WOMENS</t>
        </is>
      </c>
      <c r="H117" s="0" t="inlineStr">
        <is>
          <t>WOMEN:56CM</t>
        </is>
      </c>
      <c r="I117" s="0">
        <v>22.99</v>
      </c>
      <c r="J117" s="0">
        <v>10</v>
      </c>
    </row>
    <row r="118" spans="1:10" customHeight="0">
      <c r="A118" s="0">
        <f>HYPERLINK("https://dl.dropboxusercontent.com/scl/fi/mh6g1efpzorsc56k0mwnp/harvem1.jpg?rlkey=b3ji97r2xoxlhlmynmvt4yw2s&amp;dl=0","Click to download Image")</f>
      </c>
      <c r="C118" s="0" t="inlineStr">
        <is>
          <t>Harve Men's Cap</t>
        </is>
      </c>
      <c r="D118" s="0" t="inlineStr">
        <is>
          <t>'123697</t>
        </is>
      </c>
      <c r="E118" s="0" t="inlineStr">
        <is>
          <t>PUR HARVE A BK:123697</t>
        </is>
      </c>
      <c r="F118" s="0" t="inlineStr">
        <is>
          <t>'704123697009</t>
        </is>
      </c>
      <c r="G118" s="0" t="inlineStr">
        <is>
          <t>MENS</t>
        </is>
      </c>
      <c r="H118" s="0" t="inlineStr">
        <is>
          <t>STANDARD MENS</t>
        </is>
      </c>
      <c r="I118" s="0">
        <v>22.99</v>
      </c>
      <c r="J118" s="0">
        <v>30</v>
      </c>
    </row>
    <row r="119" spans="1:10" customHeight="0">
      <c r="A119" s="0">
        <f>HYPERLINK("https://dl.dropboxusercontent.com/scl/fi/tr2ycel3fcii0705qts6g/calla-130649-f.jpg?rlkey=bjlp4rd7z1hlxvvrnafbzp0bi&amp;dl=0","Click to download Image")</f>
      </c>
      <c r="B119" s="0">
        <f>HYPERLINK("https://dl.dropboxusercontent.com/scl/fi/nh02ppqpgbdmolzkiib1k/womens-t-shirt-size-chartscalla.jpg?rlkey=5vhvmravhur5sucy6vk8ybj33&amp;dl=0","Click to download SizeChart")</f>
      </c>
      <c r="C119" s="0" t="inlineStr">
        <is>
          <t>Calla Women's Long Sleeve T-Shirt</t>
        </is>
      </c>
      <c r="D119" s="0" t="inlineStr">
        <is>
          <t>'130649</t>
        </is>
      </c>
      <c r="E119" s="0" t="inlineStr">
        <is>
          <t>PUR CALLA W BK:130649A-S</t>
        </is>
      </c>
      <c r="F119" s="0" t="inlineStr">
        <is>
          <t>'804130649043</t>
        </is>
      </c>
      <c r="G119" s="0" t="inlineStr">
        <is>
          <t>WOMENS</t>
        </is>
      </c>
      <c r="H119" s="0" t="inlineStr">
        <is>
          <t>S</t>
        </is>
      </c>
      <c r="I119" s="0">
        <v>34.99</v>
      </c>
      <c r="J119" s="0">
        <v>6</v>
      </c>
    </row>
    <row r="120" spans="1:10" customHeight="0">
      <c r="A120" s="0">
        <f>HYPERLINK("https://dl.dropboxusercontent.com/scl/fi/tr2ycel3fcii0705qts6g/calla-130649-f.jpg?rlkey=bjlp4rd7z1hlxvvrnafbzp0bi&amp;dl=0","Click to download Image")</f>
      </c>
      <c r="B120" s="0">
        <f>HYPERLINK("https://dl.dropboxusercontent.com/scl/fi/nh02ppqpgbdmolzkiib1k/womens-t-shirt-size-chartscalla.jpg?rlkey=5vhvmravhur5sucy6vk8ybj33&amp;dl=0","Click to download SizeChart")</f>
      </c>
      <c r="C120" s="0" t="inlineStr">
        <is>
          <t>Calla Women's Long Sleeve T-Shirt</t>
        </is>
      </c>
      <c r="D120" s="0" t="inlineStr">
        <is>
          <t>'130649</t>
        </is>
      </c>
      <c r="E120" s="0" t="inlineStr">
        <is>
          <t>PUR CALLA W BK:130649B-M</t>
        </is>
      </c>
      <c r="F120" s="0" t="inlineStr">
        <is>
          <t>'804130649050</t>
        </is>
      </c>
      <c r="G120" s="0" t="inlineStr">
        <is>
          <t>WOMENS</t>
        </is>
      </c>
      <c r="H120" s="0" t="inlineStr">
        <is>
          <t>M</t>
        </is>
      </c>
      <c r="I120" s="0">
        <v>34.99</v>
      </c>
      <c r="J120" s="0">
        <v>11</v>
      </c>
    </row>
    <row r="121" spans="1:10" customHeight="0">
      <c r="A121" s="0">
        <f>HYPERLINK("https://dl.dropboxusercontent.com/scl/fi/tr2ycel3fcii0705qts6g/calla-130649-f.jpg?rlkey=bjlp4rd7z1hlxvvrnafbzp0bi&amp;dl=0","Click to download Image")</f>
      </c>
      <c r="B121" s="0">
        <f>HYPERLINK("https://dl.dropboxusercontent.com/scl/fi/nh02ppqpgbdmolzkiib1k/womens-t-shirt-size-chartscalla.jpg?rlkey=5vhvmravhur5sucy6vk8ybj33&amp;dl=0","Click to download SizeChart")</f>
      </c>
      <c r="C121" s="0" t="inlineStr">
        <is>
          <t>Calla Women's Long Sleeve T-Shirt</t>
        </is>
      </c>
      <c r="D121" s="0" t="inlineStr">
        <is>
          <t>'130649</t>
        </is>
      </c>
      <c r="E121" s="0" t="inlineStr">
        <is>
          <t>PUR CALLA W BK:130649C-L</t>
        </is>
      </c>
      <c r="F121" s="0" t="inlineStr">
        <is>
          <t>'804130649067</t>
        </is>
      </c>
      <c r="G121" s="0" t="inlineStr">
        <is>
          <t>WOMENS</t>
        </is>
      </c>
      <c r="H121" s="0" t="inlineStr">
        <is>
          <t>L</t>
        </is>
      </c>
      <c r="I121" s="0">
        <v>34.99</v>
      </c>
      <c r="J121" s="0">
        <v>11</v>
      </c>
    </row>
    <row r="122" spans="1:10" customHeight="0">
      <c r="A122" s="0">
        <f>HYPERLINK("https://dl.dropboxusercontent.com/scl/fi/tr2ycel3fcii0705qts6g/calla-130649-f.jpg?rlkey=bjlp4rd7z1hlxvvrnafbzp0bi&amp;dl=0","Click to download Image")</f>
      </c>
      <c r="B122" s="0">
        <f>HYPERLINK("https://dl.dropboxusercontent.com/scl/fi/nh02ppqpgbdmolzkiib1k/womens-t-shirt-size-chartscalla.jpg?rlkey=5vhvmravhur5sucy6vk8ybj33&amp;dl=0","Click to download SizeChart")</f>
      </c>
      <c r="C122" s="0" t="inlineStr">
        <is>
          <t>Calla Women's Long Sleeve T-Shirt</t>
        </is>
      </c>
      <c r="D122" s="0" t="inlineStr">
        <is>
          <t>'130649</t>
        </is>
      </c>
      <c r="E122" s="0" t="inlineStr">
        <is>
          <t>PUR CALLA W BK:130649D-XL</t>
        </is>
      </c>
      <c r="F122" s="0" t="inlineStr">
        <is>
          <t>'804130649074</t>
        </is>
      </c>
      <c r="G122" s="0" t="inlineStr">
        <is>
          <t>WOMENS</t>
        </is>
      </c>
      <c r="H122" s="0" t="inlineStr">
        <is>
          <t>XL</t>
        </is>
      </c>
      <c r="I122" s="0">
        <v>34.99</v>
      </c>
      <c r="J122" s="0">
        <v>6</v>
      </c>
    </row>
    <row r="123" spans="1:10" customHeight="0">
      <c r="A123" s="0">
        <f>HYPERLINK("https://dl.dropboxusercontent.com/scl/fi/tr2ycel3fcii0705qts6g/calla-130649-f.jpg?rlkey=bjlp4rd7z1hlxvvrnafbzp0bi&amp;dl=0","Click to download Image")</f>
      </c>
      <c r="B123" s="0">
        <f>HYPERLINK("https://dl.dropboxusercontent.com/scl/fi/nh02ppqpgbdmolzkiib1k/womens-t-shirt-size-chartscalla.jpg?rlkey=5vhvmravhur5sucy6vk8ybj33&amp;dl=0","Click to download SizeChart")</f>
      </c>
      <c r="C123" s="0" t="inlineStr">
        <is>
          <t>Calla Women's Long Sleeve T-Shirt</t>
        </is>
      </c>
      <c r="D123" s="0" t="inlineStr">
        <is>
          <t>'130649</t>
        </is>
      </c>
      <c r="E123" s="0" t="inlineStr">
        <is>
          <t>PUR CALLA W BK:130649E-2XL</t>
        </is>
      </c>
      <c r="F123" s="0" t="inlineStr">
        <is>
          <t>'804130649081</t>
        </is>
      </c>
      <c r="G123" s="0" t="inlineStr">
        <is>
          <t>WOMENS</t>
        </is>
      </c>
      <c r="H123" s="0" t="inlineStr">
        <is>
          <t>2XL</t>
        </is>
      </c>
      <c r="I123" s="0">
        <v>34.99</v>
      </c>
      <c r="J123" s="0">
        <v>4</v>
      </c>
    </row>
    <row r="124" spans="1:10" customHeight="0">
      <c r="A124" s="0">
        <f>HYPERLINK("https://dl.dropboxusercontent.com/scl/fi/tr2ycel3fcii0705qts6g/calla-130649-f.jpg?rlkey=bjlp4rd7z1hlxvvrnafbzp0bi&amp;dl=0","Click to download Image")</f>
      </c>
      <c r="B124" s="0">
        <f>HYPERLINK("https://dl.dropboxusercontent.com/scl/fi/nh02ppqpgbdmolzkiib1k/womens-t-shirt-size-chartscalla.jpg?rlkey=5vhvmravhur5sucy6vk8ybj33&amp;dl=0","Click to download SizeChart")</f>
      </c>
      <c r="C124" s="0" t="inlineStr">
        <is>
          <t>Calla Women's Long Sleeve T-Shirt</t>
        </is>
      </c>
      <c r="D124" s="0" t="inlineStr">
        <is>
          <t>'130649</t>
        </is>
      </c>
      <c r="E124" s="0" t="inlineStr">
        <is>
          <t>PUR CALLA W BK:130649F-3XL</t>
        </is>
      </c>
      <c r="F124" s="0" t="inlineStr">
        <is>
          <t>'804130649098</t>
        </is>
      </c>
      <c r="G124" s="0" t="inlineStr">
        <is>
          <t>WOMENS</t>
        </is>
      </c>
      <c r="H124" s="0" t="inlineStr">
        <is>
          <t>3XL</t>
        </is>
      </c>
      <c r="I124" s="0">
        <v>34.99</v>
      </c>
      <c r="J124" s="0">
        <v>2</v>
      </c>
    </row>
    <row r="125" spans="1:10" customHeight="0">
      <c r="A125" s="0">
        <f>HYPERLINK("https://dl.dropboxusercontent.com/scl/fi/tr2ycel3fcii0705qts6g/calla-130649-f.jpg?rlkey=bjlp4rd7z1hlxvvrnafbzp0bi&amp;dl=0","Click to download Image")</f>
      </c>
      <c r="B125" s="0">
        <f>HYPERLINK("https://dl.dropboxusercontent.com/scl/fi/nh02ppqpgbdmolzkiib1k/womens-t-shirt-size-chartscalla.jpg?rlkey=5vhvmravhur5sucy6vk8ybj33&amp;dl=0","Click to download SizeChart")</f>
      </c>
      <c r="C125" s="0" t="inlineStr">
        <is>
          <t>Calla Women's Long Sleeve T-Shirt</t>
        </is>
      </c>
      <c r="D125" s="0" t="inlineStr">
        <is>
          <t>'130649</t>
        </is>
      </c>
      <c r="E125" s="0" t="inlineStr">
        <is>
          <t>PUR CALLA W BK 12PK:130649Z-12PK</t>
        </is>
      </c>
      <c r="F125" s="0" t="inlineStr">
        <is>
          <t>'804130649999</t>
        </is>
      </c>
      <c r="G125" s="0" t="inlineStr">
        <is>
          <t>WOMENS</t>
        </is>
      </c>
      <c r="H125" s="0" t="inlineStr">
        <is>
          <t>12 PACK</t>
        </is>
      </c>
      <c r="I125" s="0">
        <v>336</v>
      </c>
      <c r="J125" s="0">
        <v>2</v>
      </c>
    </row>
    <row r="126" spans="1:10" customHeight="0">
      <c r="A126" s="0">
        <f>HYPERLINK("https://dl.dropboxusercontent.com/scl/fi/nszcivwzz4max15a8w7rs/130948-af.jpg?rlkey=u5fgdlsnu13c7tiz042szgjuu&amp;dl=0","Click to download Image")</f>
      </c>
      <c r="C126" s="0" t="inlineStr">
        <is>
          <t>Chester Mens Cap</t>
        </is>
      </c>
      <c r="D126" s="0" t="inlineStr">
        <is>
          <t>'130948</t>
        </is>
      </c>
      <c r="E126" s="0" t="inlineStr">
        <is>
          <t>PUR CHESTE A BK:130948</t>
        </is>
      </c>
      <c r="F126" s="0" t="inlineStr">
        <is>
          <t>'704130948002</t>
        </is>
      </c>
      <c r="G126" s="0" t="inlineStr">
        <is>
          <t>MENS</t>
        </is>
      </c>
      <c r="H126" s="0" t="inlineStr">
        <is>
          <t>STANDARD:58CM</t>
        </is>
      </c>
      <c r="I126" s="0">
        <v>24.99</v>
      </c>
      <c r="J126" s="0">
        <v>69</v>
      </c>
    </row>
    <row r="127" spans="1:10" customHeight="0">
      <c r="A127" s="0">
        <f>HYPERLINK("https://dl.dropboxusercontent.com/scl/fi/q0sdo02oid59kdd553vfe/clara-131056-f.jpg?rlkey=q4unoonfdyel1w91wq3swvz62&amp;dl=0","Click to download Image")</f>
      </c>
      <c r="C127" s="0" t="inlineStr">
        <is>
          <t>Clara Women's Beanie</t>
        </is>
      </c>
      <c r="D127" s="0" t="inlineStr">
        <is>
          <t>'131056</t>
        </is>
      </c>
      <c r="E127" s="0" t="inlineStr">
        <is>
          <t>PUR CLARA W GY:131056</t>
        </is>
      </c>
      <c r="F127" s="0" t="inlineStr">
        <is>
          <t>'000000000000</t>
        </is>
      </c>
      <c r="G127" s="0" t="inlineStr">
        <is>
          <t>WOMENS</t>
        </is>
      </c>
      <c r="H127" s="0" t="inlineStr">
        <is>
          <t>WOMENS</t>
        </is>
      </c>
      <c r="I127" s="0">
        <v>24.99</v>
      </c>
      <c r="J127" s="0">
        <v>18</v>
      </c>
    </row>
    <row r="128" spans="1:10" customHeight="0">
      <c r="A128" s="0">
        <f>HYPERLINK("https://dl.dropboxusercontent.com/scl/fi/6pwqdxvofh69nsinotppe/130742-f.jpg?rlkey=ku1di59glndjd26rug189o4lm&amp;dl=0","Click to download Image")</f>
      </c>
      <c r="B128" s="0">
        <f>HYPERLINK("https://dl.dropboxusercontent.com/scl/fi/7wjtw95zez3ntwrta28bz/womens-pullover-size-chartselowen.jpg?rlkey=3frn91761rrga5ld85q204vjf&amp;dl=0","Click to download SizeChart")</f>
      </c>
      <c r="C128" s="0" t="inlineStr">
        <is>
          <t>Elowen Women's Pullover</t>
        </is>
      </c>
      <c r="D128" s="0" t="inlineStr">
        <is>
          <t>'130742</t>
        </is>
      </c>
      <c r="E128" s="0" t="inlineStr">
        <is>
          <t>PUR ELOWEN W DG:130742A-S</t>
        </is>
      </c>
      <c r="F128" s="0" t="inlineStr">
        <is>
          <t>'804130742041</t>
        </is>
      </c>
      <c r="G128" s="0" t="inlineStr">
        <is>
          <t>WOMENS</t>
        </is>
      </c>
      <c r="H128" s="0" t="inlineStr">
        <is>
          <t>S</t>
        </is>
      </c>
      <c r="I128" s="0">
        <v>54.99</v>
      </c>
      <c r="J128" s="0">
        <v>0</v>
      </c>
    </row>
    <row r="129" spans="1:10" customHeight="0">
      <c r="A129" s="0">
        <f>HYPERLINK("https://dl.dropboxusercontent.com/scl/fi/6pwqdxvofh69nsinotppe/130742-f.jpg?rlkey=ku1di59glndjd26rug189o4lm&amp;dl=0","Click to download Image")</f>
      </c>
      <c r="B129" s="0">
        <f>HYPERLINK("https://dl.dropboxusercontent.com/scl/fi/7wjtw95zez3ntwrta28bz/womens-pullover-size-chartselowen.jpg?rlkey=3frn91761rrga5ld85q204vjf&amp;dl=0","Click to download SizeChart")</f>
      </c>
      <c r="C129" s="0" t="inlineStr">
        <is>
          <t>Elowen Women's Pullover</t>
        </is>
      </c>
      <c r="D129" s="0" t="inlineStr">
        <is>
          <t>'130742</t>
        </is>
      </c>
      <c r="E129" s="0" t="inlineStr">
        <is>
          <t>PUR ELOWEN W DG:130742B-M</t>
        </is>
      </c>
      <c r="F129" s="0" t="inlineStr">
        <is>
          <t>'804130742058</t>
        </is>
      </c>
      <c r="G129" s="0" t="inlineStr">
        <is>
          <t>WOMENS</t>
        </is>
      </c>
      <c r="H129" s="0" t="inlineStr">
        <is>
          <t>M</t>
        </is>
      </c>
      <c r="I129" s="0">
        <v>54.99</v>
      </c>
      <c r="J129" s="0">
        <v>0</v>
      </c>
    </row>
    <row r="130" spans="1:10" customHeight="0">
      <c r="A130" s="0">
        <f>HYPERLINK("https://dl.dropboxusercontent.com/scl/fi/6pwqdxvofh69nsinotppe/130742-f.jpg?rlkey=ku1di59glndjd26rug189o4lm&amp;dl=0","Click to download Image")</f>
      </c>
      <c r="B130" s="0">
        <f>HYPERLINK("https://dl.dropboxusercontent.com/scl/fi/7wjtw95zez3ntwrta28bz/womens-pullover-size-chartselowen.jpg?rlkey=3frn91761rrga5ld85q204vjf&amp;dl=0","Click to download SizeChart")</f>
      </c>
      <c r="C130" s="0" t="inlineStr">
        <is>
          <t>Elowen Women's Pullover</t>
        </is>
      </c>
      <c r="D130" s="0" t="inlineStr">
        <is>
          <t>'130742</t>
        </is>
      </c>
      <c r="E130" s="0" t="inlineStr">
        <is>
          <t>PUR ELOWEN W DG:130742C-L</t>
        </is>
      </c>
      <c r="F130" s="0" t="inlineStr">
        <is>
          <t>'804130742065</t>
        </is>
      </c>
      <c r="G130" s="0" t="inlineStr">
        <is>
          <t>WOMENS</t>
        </is>
      </c>
      <c r="H130" s="0" t="inlineStr">
        <is>
          <t>L</t>
        </is>
      </c>
      <c r="I130" s="0">
        <v>54.99</v>
      </c>
      <c r="J130" s="0">
        <v>0</v>
      </c>
    </row>
    <row r="131" spans="1:10" customHeight="0">
      <c r="A131" s="0">
        <f>HYPERLINK("https://dl.dropboxusercontent.com/scl/fi/6pwqdxvofh69nsinotppe/130742-f.jpg?rlkey=ku1di59glndjd26rug189o4lm&amp;dl=0","Click to download Image")</f>
      </c>
      <c r="B131" s="0">
        <f>HYPERLINK("https://dl.dropboxusercontent.com/scl/fi/7wjtw95zez3ntwrta28bz/womens-pullover-size-chartselowen.jpg?rlkey=3frn91761rrga5ld85q204vjf&amp;dl=0","Click to download SizeChart")</f>
      </c>
      <c r="C131" s="0" t="inlineStr">
        <is>
          <t>Elowen Women's Pullover</t>
        </is>
      </c>
      <c r="D131" s="0" t="inlineStr">
        <is>
          <t>'130742</t>
        </is>
      </c>
      <c r="E131" s="0" t="inlineStr">
        <is>
          <t>PUR ELOWEN W DG:130742D-XL</t>
        </is>
      </c>
      <c r="F131" s="0" t="inlineStr">
        <is>
          <t>'804130742072</t>
        </is>
      </c>
      <c r="G131" s="0" t="inlineStr">
        <is>
          <t>WOMENS</t>
        </is>
      </c>
      <c r="H131" s="0" t="inlineStr">
        <is>
          <t>XL</t>
        </is>
      </c>
      <c r="I131" s="0">
        <v>54.99</v>
      </c>
      <c r="J131" s="0">
        <v>0</v>
      </c>
    </row>
    <row r="132" spans="1:10" customHeight="0">
      <c r="A132" s="0">
        <f>HYPERLINK("https://dl.dropboxusercontent.com/scl/fi/6pwqdxvofh69nsinotppe/130742-f.jpg?rlkey=ku1di59glndjd26rug189o4lm&amp;dl=0","Click to download Image")</f>
      </c>
      <c r="B132" s="0">
        <f>HYPERLINK("https://dl.dropboxusercontent.com/scl/fi/7wjtw95zez3ntwrta28bz/womens-pullover-size-chartselowen.jpg?rlkey=3frn91761rrga5ld85q204vjf&amp;dl=0","Click to download SizeChart")</f>
      </c>
      <c r="C132" s="0" t="inlineStr">
        <is>
          <t>Elowen Women's Pullover</t>
        </is>
      </c>
      <c r="D132" s="0" t="inlineStr">
        <is>
          <t>'130742</t>
        </is>
      </c>
      <c r="E132" s="0" t="inlineStr">
        <is>
          <t>PUR ELOWEN W DG:130742E-2XL</t>
        </is>
      </c>
      <c r="F132" s="0" t="inlineStr">
        <is>
          <t>'804130742089</t>
        </is>
      </c>
      <c r="G132" s="0" t="inlineStr">
        <is>
          <t>WOMENS</t>
        </is>
      </c>
      <c r="H132" s="0" t="inlineStr">
        <is>
          <t>2XL</t>
        </is>
      </c>
      <c r="I132" s="0">
        <v>54.99</v>
      </c>
      <c r="J132" s="0">
        <v>0</v>
      </c>
    </row>
    <row r="133" spans="1:10" customHeight="0">
      <c r="A133" s="0">
        <f>HYPERLINK("https://dl.dropboxusercontent.com/scl/fi/6pwqdxvofh69nsinotppe/130742-f.jpg?rlkey=ku1di59glndjd26rug189o4lm&amp;dl=0","Click to download Image")</f>
      </c>
      <c r="B133" s="0">
        <f>HYPERLINK("https://dl.dropboxusercontent.com/scl/fi/7wjtw95zez3ntwrta28bz/womens-pullover-size-chartselowen.jpg?rlkey=3frn91761rrga5ld85q204vjf&amp;dl=0","Click to download SizeChart")</f>
      </c>
      <c r="C133" s="0" t="inlineStr">
        <is>
          <t>Elowen Women's Pullover</t>
        </is>
      </c>
      <c r="D133" s="0" t="inlineStr">
        <is>
          <t>'130742</t>
        </is>
      </c>
      <c r="E133" s="0" t="inlineStr">
        <is>
          <t>PUR ELOWEN W DG:130742F-3XL</t>
        </is>
      </c>
      <c r="F133" s="0" t="inlineStr">
        <is>
          <t>'804130742096</t>
        </is>
      </c>
      <c r="G133" s="0" t="inlineStr">
        <is>
          <t>WOMENS</t>
        </is>
      </c>
      <c r="H133" s="0" t="inlineStr">
        <is>
          <t>3XL</t>
        </is>
      </c>
      <c r="I133" s="0">
        <v>54.99</v>
      </c>
      <c r="J133" s="0">
        <v>2</v>
      </c>
    </row>
    <row r="134" spans="1:10" customHeight="0">
      <c r="A134" s="0">
        <f>HYPERLINK("https://dl.dropboxusercontent.com/scl/fi/6pwqdxvofh69nsinotppe/130742-f.jpg?rlkey=ku1di59glndjd26rug189o4lm&amp;dl=0","Click to download Image")</f>
      </c>
      <c r="B134" s="0">
        <f>HYPERLINK("https://dl.dropboxusercontent.com/scl/fi/7wjtw95zez3ntwrta28bz/womens-pullover-size-chartselowen.jpg?rlkey=3frn91761rrga5ld85q204vjf&amp;dl=0","Click to download SizeChart")</f>
      </c>
      <c r="C134" s="0" t="inlineStr">
        <is>
          <t>Elowen Women's Pullover</t>
        </is>
      </c>
      <c r="D134" s="0" t="inlineStr">
        <is>
          <t>'130742</t>
        </is>
      </c>
      <c r="E134" s="0" t="inlineStr">
        <is>
          <t>PUR ELOWEN W DG 12PK:130742Z-12PK</t>
        </is>
      </c>
      <c r="F134" s="0" t="inlineStr">
        <is>
          <t>'804130742997</t>
        </is>
      </c>
      <c r="G134" s="0" t="inlineStr">
        <is>
          <t>WOMENS</t>
        </is>
      </c>
      <c r="H134" s="0" t="inlineStr">
        <is>
          <t>12 PACK</t>
        </is>
      </c>
      <c r="I134" s="0">
        <v>528</v>
      </c>
      <c r="J134" s="0">
        <v>0</v>
      </c>
    </row>
    <row r="135" spans="1:10" customHeight="0">
      <c r="A135" s="0">
        <f>HYPERLINK("https://dl.dropboxusercontent.com/scl/fi/lpz1he3d6dkd2os9e7ibc/131118-af.jpg?rlkey=70r0pj2ho93ol4s718pez1rc4&amp;dl=0","Click to download Image")</f>
      </c>
      <c r="C135" s="0" t="inlineStr">
        <is>
          <t>Nevaeh Youth Cap</t>
        </is>
      </c>
      <c r="D135" s="0" t="inlineStr">
        <is>
          <t>'131118</t>
        </is>
      </c>
      <c r="E135" s="0" t="inlineStr">
        <is>
          <t>PUR NEVAEH Y BK:131118</t>
        </is>
      </c>
      <c r="F135" s="0" t="inlineStr">
        <is>
          <t>'704131118039</t>
        </is>
      </c>
      <c r="G135" s="0" t="inlineStr">
        <is>
          <t>YOUTH</t>
        </is>
      </c>
      <c r="H135" s="0" t="inlineStr">
        <is>
          <t>STANDARD:55CM</t>
        </is>
      </c>
      <c r="I135" s="0">
        <v>24.99</v>
      </c>
      <c r="J135" s="0">
        <v>25</v>
      </c>
    </row>
    <row r="136" spans="1:10" customHeight="0">
      <c r="A136" s="0">
        <f>HYPERLINK("https://dl.dropboxusercontent.com/scl/fi/jpmc1i9gnul9m14olfpuw/130635-f.jpg?rlkey=0rivaf2vzt21cxfosl91bf2sd&amp;dl=0","Click to download Image")</f>
      </c>
      <c r="B136" s="0">
        <f>HYPERLINK("https://dl.dropboxusercontent.com/scl/fi/28vj5bj9mw2j441c3um4h/womens-t-shirt-size-chartsoakley.jpg?rlkey=qp8s20ytzil203hmmbxga6arq&amp;dl=0","Click to download SizeChart")</f>
      </c>
      <c r="C136" s="0" t="inlineStr">
        <is>
          <t>Oakley Womens Long Sleeve</t>
        </is>
      </c>
      <c r="D136" s="0" t="inlineStr">
        <is>
          <t>'130635</t>
        </is>
      </c>
      <c r="E136" s="0" t="inlineStr">
        <is>
          <t>PUR OAKLEY W DG:130635A-S</t>
        </is>
      </c>
      <c r="F136" s="0" t="inlineStr">
        <is>
          <t>'804130635046</t>
        </is>
      </c>
      <c r="G136" s="0" t="inlineStr">
        <is>
          <t>WOMENS</t>
        </is>
      </c>
      <c r="H136" s="0" t="inlineStr">
        <is>
          <t>S</t>
        </is>
      </c>
      <c r="I136" s="0">
        <v>39.99</v>
      </c>
      <c r="J136" s="0">
        <v>9</v>
      </c>
    </row>
    <row r="137" spans="1:10" customHeight="0">
      <c r="A137" s="0">
        <f>HYPERLINK("https://dl.dropboxusercontent.com/scl/fi/jpmc1i9gnul9m14olfpuw/130635-f.jpg?rlkey=0rivaf2vzt21cxfosl91bf2sd&amp;dl=0","Click to download Image")</f>
      </c>
      <c r="B137" s="0">
        <f>HYPERLINK("https://dl.dropboxusercontent.com/scl/fi/28vj5bj9mw2j441c3um4h/womens-t-shirt-size-chartsoakley.jpg?rlkey=qp8s20ytzil203hmmbxga6arq&amp;dl=0","Click to download SizeChart")</f>
      </c>
      <c r="C137" s="0" t="inlineStr">
        <is>
          <t>Oakley Womens Long Sleeve</t>
        </is>
      </c>
      <c r="D137" s="0" t="inlineStr">
        <is>
          <t>'130635</t>
        </is>
      </c>
      <c r="E137" s="0" t="inlineStr">
        <is>
          <t>PUR OAKLEY W DG:130635B-M</t>
        </is>
      </c>
      <c r="F137" s="0" t="inlineStr">
        <is>
          <t>'804130635053</t>
        </is>
      </c>
      <c r="G137" s="0" t="inlineStr">
        <is>
          <t>WOMENS</t>
        </is>
      </c>
      <c r="H137" s="0" t="inlineStr">
        <is>
          <t>M</t>
        </is>
      </c>
      <c r="I137" s="0">
        <v>39.99</v>
      </c>
      <c r="J137" s="0">
        <v>16</v>
      </c>
    </row>
    <row r="138" spans="1:10" customHeight="0">
      <c r="A138" s="0">
        <f>HYPERLINK("https://dl.dropboxusercontent.com/scl/fi/jpmc1i9gnul9m14olfpuw/130635-f.jpg?rlkey=0rivaf2vzt21cxfosl91bf2sd&amp;dl=0","Click to download Image")</f>
      </c>
      <c r="B138" s="0">
        <f>HYPERLINK("https://dl.dropboxusercontent.com/scl/fi/28vj5bj9mw2j441c3um4h/womens-t-shirt-size-chartsoakley.jpg?rlkey=qp8s20ytzil203hmmbxga6arq&amp;dl=0","Click to download SizeChart")</f>
      </c>
      <c r="C138" s="0" t="inlineStr">
        <is>
          <t>Oakley Womens Long Sleeve</t>
        </is>
      </c>
      <c r="D138" s="0" t="inlineStr">
        <is>
          <t>'130635</t>
        </is>
      </c>
      <c r="E138" s="0" t="inlineStr">
        <is>
          <t>PUR OAKLEY W DG:130635C-L</t>
        </is>
      </c>
      <c r="F138" s="0" t="inlineStr">
        <is>
          <t>'804130635060</t>
        </is>
      </c>
      <c r="G138" s="0" t="inlineStr">
        <is>
          <t>WOMENS</t>
        </is>
      </c>
      <c r="H138" s="0" t="inlineStr">
        <is>
          <t>L</t>
        </is>
      </c>
      <c r="I138" s="0">
        <v>39.99</v>
      </c>
      <c r="J138" s="0">
        <v>16</v>
      </c>
    </row>
    <row r="139" spans="1:10" customHeight="0">
      <c r="A139" s="0">
        <f>HYPERLINK("https://dl.dropboxusercontent.com/scl/fi/jpmc1i9gnul9m14olfpuw/130635-f.jpg?rlkey=0rivaf2vzt21cxfosl91bf2sd&amp;dl=0","Click to download Image")</f>
      </c>
      <c r="B139" s="0">
        <f>HYPERLINK("https://dl.dropboxusercontent.com/scl/fi/28vj5bj9mw2j441c3um4h/womens-t-shirt-size-chartsoakley.jpg?rlkey=qp8s20ytzil203hmmbxga6arq&amp;dl=0","Click to download SizeChart")</f>
      </c>
      <c r="C139" s="0" t="inlineStr">
        <is>
          <t>Oakley Womens Long Sleeve</t>
        </is>
      </c>
      <c r="D139" s="0" t="inlineStr">
        <is>
          <t>'130635</t>
        </is>
      </c>
      <c r="E139" s="0" t="inlineStr">
        <is>
          <t>PUR OAKLEY W DG:130635D-XL</t>
        </is>
      </c>
      <c r="F139" s="0" t="inlineStr">
        <is>
          <t>'804130635077</t>
        </is>
      </c>
      <c r="G139" s="0" t="inlineStr">
        <is>
          <t>WOMENS</t>
        </is>
      </c>
      <c r="H139" s="0" t="inlineStr">
        <is>
          <t>XL</t>
        </is>
      </c>
      <c r="I139" s="0">
        <v>39.99</v>
      </c>
      <c r="J139" s="0">
        <v>8</v>
      </c>
    </row>
    <row r="140" spans="1:10" customHeight="0">
      <c r="A140" s="0">
        <f>HYPERLINK("https://dl.dropboxusercontent.com/scl/fi/jpmc1i9gnul9m14olfpuw/130635-f.jpg?rlkey=0rivaf2vzt21cxfosl91bf2sd&amp;dl=0","Click to download Image")</f>
      </c>
      <c r="B140" s="0">
        <f>HYPERLINK("https://dl.dropboxusercontent.com/scl/fi/28vj5bj9mw2j441c3um4h/womens-t-shirt-size-chartsoakley.jpg?rlkey=qp8s20ytzil203hmmbxga6arq&amp;dl=0","Click to download SizeChart")</f>
      </c>
      <c r="C140" s="0" t="inlineStr">
        <is>
          <t>Oakley Womens Long Sleeve</t>
        </is>
      </c>
      <c r="D140" s="0" t="inlineStr">
        <is>
          <t>'130635</t>
        </is>
      </c>
      <c r="E140" s="0" t="inlineStr">
        <is>
          <t>PUR OAKLEY W DG:130635E-2XL</t>
        </is>
      </c>
      <c r="F140" s="0" t="inlineStr">
        <is>
          <t>'804130635084</t>
        </is>
      </c>
      <c r="G140" s="0" t="inlineStr">
        <is>
          <t>WOMENS</t>
        </is>
      </c>
      <c r="H140" s="0" t="inlineStr">
        <is>
          <t>2XL</t>
        </is>
      </c>
      <c r="I140" s="0">
        <v>39.99</v>
      </c>
      <c r="J140" s="0">
        <v>4</v>
      </c>
    </row>
    <row r="141" spans="1:10" customHeight="0">
      <c r="A141" s="0">
        <f>HYPERLINK("https://dl.dropboxusercontent.com/scl/fi/jpmc1i9gnul9m14olfpuw/130635-f.jpg?rlkey=0rivaf2vzt21cxfosl91bf2sd&amp;dl=0","Click to download Image")</f>
      </c>
      <c r="B141" s="0">
        <f>HYPERLINK("https://dl.dropboxusercontent.com/scl/fi/28vj5bj9mw2j441c3um4h/womens-t-shirt-size-chartsoakley.jpg?rlkey=qp8s20ytzil203hmmbxga6arq&amp;dl=0","Click to download SizeChart")</f>
      </c>
      <c r="C141" s="0" t="inlineStr">
        <is>
          <t>Oakley Womens Long Sleeve</t>
        </is>
      </c>
      <c r="D141" s="0" t="inlineStr">
        <is>
          <t>'130635</t>
        </is>
      </c>
      <c r="E141" s="0" t="inlineStr">
        <is>
          <t>PUR OAKLEY W DG:130635F-3XL</t>
        </is>
      </c>
      <c r="F141" s="0" t="inlineStr">
        <is>
          <t>'804130635091</t>
        </is>
      </c>
      <c r="G141" s="0" t="inlineStr">
        <is>
          <t>WOMENS</t>
        </is>
      </c>
      <c r="H141" s="0" t="inlineStr">
        <is>
          <t>3XL</t>
        </is>
      </c>
      <c r="I141" s="0">
        <v>39.99</v>
      </c>
      <c r="J141" s="0">
        <v>2</v>
      </c>
    </row>
    <row r="142" spans="1:10" customHeight="0">
      <c r="A142" s="0">
        <f>HYPERLINK("https://dl.dropboxusercontent.com/scl/fi/jpmc1i9gnul9m14olfpuw/130635-f.jpg?rlkey=0rivaf2vzt21cxfosl91bf2sd&amp;dl=0","Click to download Image")</f>
      </c>
      <c r="B142" s="0">
        <f>HYPERLINK("https://dl.dropboxusercontent.com/scl/fi/28vj5bj9mw2j441c3um4h/womens-t-shirt-size-chartsoakley.jpg?rlkey=qp8s20ytzil203hmmbxga6arq&amp;dl=0","Click to download SizeChart")</f>
      </c>
      <c r="C142" s="0" t="inlineStr">
        <is>
          <t>Oakley Womens Long Sleeve</t>
        </is>
      </c>
      <c r="D142" s="0" t="inlineStr">
        <is>
          <t>'130635</t>
        </is>
      </c>
      <c r="E142" s="0" t="inlineStr">
        <is>
          <t>PUR OAKLEY W DG 12PK:130635Z-12PK</t>
        </is>
      </c>
      <c r="F142" s="0" t="inlineStr">
        <is>
          <t>'804130635992</t>
        </is>
      </c>
      <c r="G142" s="0" t="inlineStr">
        <is>
          <t>WOMENS</t>
        </is>
      </c>
      <c r="H142" s="0" t="inlineStr">
        <is>
          <t>12 PACK</t>
        </is>
      </c>
      <c r="I142" s="0">
        <v>384</v>
      </c>
      <c r="J142" s="0">
        <v>4</v>
      </c>
    </row>
    <row r="143" spans="1:10" customHeight="0">
      <c r="A143" s="0">
        <f>HYPERLINK("https://dl.dropboxusercontent.com/scl/fi/vl2drjrgtn3lxky9msnla/lena-131009-af.jpg?rlkey=fzyx2uiu9v84thqt1xripy267&amp;dl=0","Click to download Image")</f>
      </c>
      <c r="C143" s="0" t="inlineStr">
        <is>
          <t>Lena Women's Cap</t>
        </is>
      </c>
      <c r="D143" s="0" t="inlineStr">
        <is>
          <t>'131009</t>
        </is>
      </c>
      <c r="E143" s="0" t="inlineStr">
        <is>
          <t>PUR LENA A CO:131009</t>
        </is>
      </c>
      <c r="F143" s="0" t="inlineStr">
        <is>
          <t>'704131009016</t>
        </is>
      </c>
      <c r="G143" s="0" t="inlineStr">
        <is>
          <t>WOMENS</t>
        </is>
      </c>
      <c r="H143" s="0" t="inlineStr">
        <is>
          <t>WOMEN:56CM</t>
        </is>
      </c>
      <c r="I143" s="0">
        <v>24.99</v>
      </c>
      <c r="J143" s="0">
        <v>12</v>
      </c>
    </row>
    <row r="144" spans="1:10" customHeight="0">
      <c r="A144" s="0">
        <f>HYPERLINK("https://dl.dropboxusercontent.com/scl/fi/xiyajzpcer6nwgoy9i5ob/135693f40481.jpg?rlkey=jz039kvzpi8nbesoy8yd6svfe&amp;dl=0","Click to download Image")</f>
      </c>
      <c r="B144" s="0">
        <f>HYPERLINK("https://dl.dropboxusercontent.com/scl/fi/bjtsi7cfi45oy3xx2z427/womens-hoodie-and-sweatshirt-size-chartsrevel.jpg?rlkey=p7ghgry5zxk8cm6myh0n7mk10&amp;dl=0","Click to download SizeChart")</f>
      </c>
      <c r="C144" s="0" t="inlineStr">
        <is>
          <t>Revel Women's Hoodie</t>
        </is>
      </c>
      <c r="D144" s="0" t="inlineStr">
        <is>
          <t>'130750</t>
        </is>
      </c>
      <c r="E144" s="0" t="inlineStr">
        <is>
          <t>PUR REVEL W LG:130750A-S</t>
        </is>
      </c>
      <c r="F144" s="0" t="inlineStr">
        <is>
          <t>'804130750046</t>
        </is>
      </c>
      <c r="G144" s="0" t="inlineStr">
        <is>
          <t>WOMENS</t>
        </is>
      </c>
      <c r="H144" s="0" t="inlineStr">
        <is>
          <t>S</t>
        </is>
      </c>
      <c r="I144" s="0">
        <v>59.99</v>
      </c>
      <c r="J144" s="0">
        <v>0</v>
      </c>
    </row>
    <row r="145" spans="1:10" customHeight="0">
      <c r="A145" s="0">
        <f>HYPERLINK("https://dl.dropboxusercontent.com/scl/fi/xiyajzpcer6nwgoy9i5ob/135693f40481.jpg?rlkey=jz039kvzpi8nbesoy8yd6svfe&amp;dl=0","Click to download Image")</f>
      </c>
      <c r="B145" s="0">
        <f>HYPERLINK("https://dl.dropboxusercontent.com/scl/fi/bjtsi7cfi45oy3xx2z427/womens-hoodie-and-sweatshirt-size-chartsrevel.jpg?rlkey=p7ghgry5zxk8cm6myh0n7mk10&amp;dl=0","Click to download SizeChart")</f>
      </c>
      <c r="C145" s="0" t="inlineStr">
        <is>
          <t>Revel Women's Hoodie</t>
        </is>
      </c>
      <c r="D145" s="0" t="inlineStr">
        <is>
          <t>'130750</t>
        </is>
      </c>
      <c r="E145" s="0" t="inlineStr">
        <is>
          <t>PUR REVEL W LG:130750B-M</t>
        </is>
      </c>
      <c r="F145" s="0" t="inlineStr">
        <is>
          <t>'804130750053</t>
        </is>
      </c>
      <c r="G145" s="0" t="inlineStr">
        <is>
          <t>WOMENS</t>
        </is>
      </c>
      <c r="H145" s="0" t="inlineStr">
        <is>
          <t>M</t>
        </is>
      </c>
      <c r="I145" s="0">
        <v>59.99</v>
      </c>
      <c r="J145" s="0">
        <v>0</v>
      </c>
    </row>
    <row r="146" spans="1:10" customHeight="0">
      <c r="A146" s="0">
        <f>HYPERLINK("https://dl.dropboxusercontent.com/scl/fi/xiyajzpcer6nwgoy9i5ob/135693f40481.jpg?rlkey=jz039kvzpi8nbesoy8yd6svfe&amp;dl=0","Click to download Image")</f>
      </c>
      <c r="B146" s="0">
        <f>HYPERLINK("https://dl.dropboxusercontent.com/scl/fi/bjtsi7cfi45oy3xx2z427/womens-hoodie-and-sweatshirt-size-chartsrevel.jpg?rlkey=p7ghgry5zxk8cm6myh0n7mk10&amp;dl=0","Click to download SizeChart")</f>
      </c>
      <c r="C146" s="0" t="inlineStr">
        <is>
          <t>Revel Women's Hoodie</t>
        </is>
      </c>
      <c r="D146" s="0" t="inlineStr">
        <is>
          <t>'130750</t>
        </is>
      </c>
      <c r="E146" s="0" t="inlineStr">
        <is>
          <t>PUR REVEL W LG:130750C-L</t>
        </is>
      </c>
      <c r="F146" s="0" t="inlineStr">
        <is>
          <t>'804130750060</t>
        </is>
      </c>
      <c r="G146" s="0" t="inlineStr">
        <is>
          <t>WOMENS</t>
        </is>
      </c>
      <c r="H146" s="0" t="inlineStr">
        <is>
          <t>L</t>
        </is>
      </c>
      <c r="I146" s="0">
        <v>59.99</v>
      </c>
      <c r="J146" s="0">
        <v>0</v>
      </c>
    </row>
    <row r="147" spans="1:10" customHeight="0">
      <c r="A147" s="0">
        <f>HYPERLINK("https://dl.dropboxusercontent.com/scl/fi/xiyajzpcer6nwgoy9i5ob/135693f40481.jpg?rlkey=jz039kvzpi8nbesoy8yd6svfe&amp;dl=0","Click to download Image")</f>
      </c>
      <c r="B147" s="0">
        <f>HYPERLINK("https://dl.dropboxusercontent.com/scl/fi/bjtsi7cfi45oy3xx2z427/womens-hoodie-and-sweatshirt-size-chartsrevel.jpg?rlkey=p7ghgry5zxk8cm6myh0n7mk10&amp;dl=0","Click to download SizeChart")</f>
      </c>
      <c r="C147" s="0" t="inlineStr">
        <is>
          <t>Revel Women's Hoodie</t>
        </is>
      </c>
      <c r="D147" s="0" t="inlineStr">
        <is>
          <t>'130750</t>
        </is>
      </c>
      <c r="E147" s="0" t="inlineStr">
        <is>
          <t>PUR REVEL W LG:130750D-XL</t>
        </is>
      </c>
      <c r="F147" s="0" t="inlineStr">
        <is>
          <t>'804130750077</t>
        </is>
      </c>
      <c r="G147" s="0" t="inlineStr">
        <is>
          <t>WOMENS</t>
        </is>
      </c>
      <c r="H147" s="0" t="inlineStr">
        <is>
          <t>XL</t>
        </is>
      </c>
      <c r="I147" s="0">
        <v>59.99</v>
      </c>
      <c r="J147" s="0">
        <v>0</v>
      </c>
    </row>
    <row r="148" spans="1:10" customHeight="0">
      <c r="A148" s="0">
        <f>HYPERLINK("https://dl.dropboxusercontent.com/scl/fi/xiyajzpcer6nwgoy9i5ob/135693f40481.jpg?rlkey=jz039kvzpi8nbesoy8yd6svfe&amp;dl=0","Click to download Image")</f>
      </c>
      <c r="B148" s="0">
        <f>HYPERLINK("https://dl.dropboxusercontent.com/scl/fi/bjtsi7cfi45oy3xx2z427/womens-hoodie-and-sweatshirt-size-chartsrevel.jpg?rlkey=p7ghgry5zxk8cm6myh0n7mk10&amp;dl=0","Click to download SizeChart")</f>
      </c>
      <c r="C148" s="0" t="inlineStr">
        <is>
          <t>Revel Women's Hoodie</t>
        </is>
      </c>
      <c r="D148" s="0" t="inlineStr">
        <is>
          <t>'130750</t>
        </is>
      </c>
      <c r="E148" s="0" t="inlineStr">
        <is>
          <t>PUR REVEL W LG:130750E-2XL</t>
        </is>
      </c>
      <c r="F148" s="0" t="inlineStr">
        <is>
          <t>'804130750084</t>
        </is>
      </c>
      <c r="G148" s="0" t="inlineStr">
        <is>
          <t>WOMENS</t>
        </is>
      </c>
      <c r="H148" s="0" t="inlineStr">
        <is>
          <t>2XL</t>
        </is>
      </c>
      <c r="I148" s="0">
        <v>59.99</v>
      </c>
      <c r="J148" s="0">
        <v>0</v>
      </c>
    </row>
    <row r="149" spans="1:10" customHeight="0">
      <c r="A149" s="0">
        <f>HYPERLINK("https://dl.dropboxusercontent.com/scl/fi/xiyajzpcer6nwgoy9i5ob/135693f40481.jpg?rlkey=jz039kvzpi8nbesoy8yd6svfe&amp;dl=0","Click to download Image")</f>
      </c>
      <c r="B149" s="0">
        <f>HYPERLINK("https://dl.dropboxusercontent.com/scl/fi/bjtsi7cfi45oy3xx2z427/womens-hoodie-and-sweatshirt-size-chartsrevel.jpg?rlkey=p7ghgry5zxk8cm6myh0n7mk10&amp;dl=0","Click to download SizeChart")</f>
      </c>
      <c r="C149" s="0" t="inlineStr">
        <is>
          <t>Revel Women's Hoodie</t>
        </is>
      </c>
      <c r="D149" s="0" t="inlineStr">
        <is>
          <t>'130750</t>
        </is>
      </c>
      <c r="E149" s="0" t="inlineStr">
        <is>
          <t>PUR REVEL W LG:130750F-3XL</t>
        </is>
      </c>
      <c r="F149" s="0" t="inlineStr">
        <is>
          <t>'804130750091</t>
        </is>
      </c>
      <c r="G149" s="0" t="inlineStr">
        <is>
          <t>WOMENS</t>
        </is>
      </c>
      <c r="H149" s="0" t="inlineStr">
        <is>
          <t>3XL</t>
        </is>
      </c>
      <c r="I149" s="0">
        <v>59.99</v>
      </c>
      <c r="J149" s="0">
        <v>2</v>
      </c>
    </row>
    <row r="150" spans="1:10" customHeight="0">
      <c r="A150" s="0">
        <f>HYPERLINK("https://dl.dropboxusercontent.com/scl/fi/xiyajzpcer6nwgoy9i5ob/135693f40481.jpg?rlkey=jz039kvzpi8nbesoy8yd6svfe&amp;dl=0","Click to download Image")</f>
      </c>
      <c r="B150" s="0">
        <f>HYPERLINK("https://dl.dropboxusercontent.com/scl/fi/bjtsi7cfi45oy3xx2z427/womens-hoodie-and-sweatshirt-size-chartsrevel.jpg?rlkey=p7ghgry5zxk8cm6myh0n7mk10&amp;dl=0","Click to download SizeChart")</f>
      </c>
      <c r="C150" s="0" t="inlineStr">
        <is>
          <t>Revel Women's Hoodie</t>
        </is>
      </c>
      <c r="D150" s="0" t="inlineStr">
        <is>
          <t>'130750</t>
        </is>
      </c>
      <c r="E150" s="0" t="inlineStr">
        <is>
          <t>PUR REVEL W LG 12PK:130750Z-12PK</t>
        </is>
      </c>
      <c r="F150" s="0" t="inlineStr">
        <is>
          <t>'804130750992</t>
        </is>
      </c>
      <c r="G150" s="0" t="inlineStr">
        <is>
          <t>WOMENS</t>
        </is>
      </c>
      <c r="H150" s="0" t="inlineStr">
        <is>
          <t>12 PACK</t>
        </is>
      </c>
      <c r="I150" s="0">
        <v>576</v>
      </c>
      <c r="J150" s="0">
        <v>0</v>
      </c>
    </row>
    <row r="151" spans="1:10" customHeight="0">
      <c r="A151" s="0">
        <f>HYPERLINK("https://dl.dropboxusercontent.com/scl/fi/qfj7i6h5s5ftbk1jeceog/wweditdsc2339.jpg?rlkey=p29gwrjrkts845zznuecvyn28&amp;dl=0","Click to download Image")</f>
      </c>
      <c r="C151" s="0" t="inlineStr">
        <is>
          <t>Jamie Infant Joggers</t>
        </is>
      </c>
      <c r="D151" s="0" t="inlineStr">
        <is>
          <t>'135647</t>
        </is>
      </c>
      <c r="E151" s="0" t="inlineStr">
        <is>
          <t>PUR JAMIE I BK:135647A-0-3M</t>
        </is>
      </c>
      <c r="F151" s="0" t="inlineStr">
        <is>
          <t>'804135647006</t>
        </is>
      </c>
      <c r="G151" s="0" t="inlineStr">
        <is>
          <t>INFANT</t>
        </is>
      </c>
      <c r="H151" s="0" t="inlineStr">
        <is>
          <t>0-3M</t>
        </is>
      </c>
      <c r="I151" s="0">
        <v>32.99</v>
      </c>
      <c r="J151" s="0">
        <v>4</v>
      </c>
    </row>
    <row r="152" spans="1:10" customHeight="0">
      <c r="A152" s="0">
        <f>HYPERLINK("https://dl.dropboxusercontent.com/scl/fi/qfj7i6h5s5ftbk1jeceog/wweditdsc2339.jpg?rlkey=p29gwrjrkts845zznuecvyn28&amp;dl=0","Click to download Image")</f>
      </c>
      <c r="C152" s="0" t="inlineStr">
        <is>
          <t>Jamie Infant Joggers</t>
        </is>
      </c>
      <c r="D152" s="0" t="inlineStr">
        <is>
          <t>'135647</t>
        </is>
      </c>
      <c r="E152" s="0" t="inlineStr">
        <is>
          <t>PUR JAMIE I BK:135647B-3-6M</t>
        </is>
      </c>
      <c r="F152" s="0" t="inlineStr">
        <is>
          <t>'804135647013</t>
        </is>
      </c>
      <c r="G152" s="0" t="inlineStr">
        <is>
          <t>INFANT</t>
        </is>
      </c>
      <c r="H152" s="0" t="inlineStr">
        <is>
          <t>3-6M</t>
        </is>
      </c>
      <c r="I152" s="0">
        <v>32.99</v>
      </c>
      <c r="J152" s="0">
        <v>4</v>
      </c>
    </row>
    <row r="153" spans="1:10" customHeight="0">
      <c r="A153" s="0">
        <f>HYPERLINK("https://dl.dropboxusercontent.com/scl/fi/qfj7i6h5s5ftbk1jeceog/wweditdsc2339.jpg?rlkey=p29gwrjrkts845zznuecvyn28&amp;dl=0","Click to download Image")</f>
      </c>
      <c r="C153" s="0" t="inlineStr">
        <is>
          <t>Jamie Infant Joggers</t>
        </is>
      </c>
      <c r="D153" s="0" t="inlineStr">
        <is>
          <t>'135647</t>
        </is>
      </c>
      <c r="E153" s="0" t="inlineStr">
        <is>
          <t>PUR JAMIE I BK:135647C-6-9M</t>
        </is>
      </c>
      <c r="F153" s="0" t="inlineStr">
        <is>
          <t>'804135647020</t>
        </is>
      </c>
      <c r="G153" s="0" t="inlineStr">
        <is>
          <t>INFANT</t>
        </is>
      </c>
      <c r="H153" s="0" t="inlineStr">
        <is>
          <t>6-9M</t>
        </is>
      </c>
      <c r="I153" s="0">
        <v>32.99</v>
      </c>
      <c r="J153" s="0">
        <v>4</v>
      </c>
    </row>
    <row r="154" spans="1:10" customHeight="0">
      <c r="A154" s="0">
        <f>HYPERLINK("https://dl.dropboxusercontent.com/scl/fi/qfj7i6h5s5ftbk1jeceog/wweditdsc2339.jpg?rlkey=p29gwrjrkts845zznuecvyn28&amp;dl=0","Click to download Image")</f>
      </c>
      <c r="C154" s="0" t="inlineStr">
        <is>
          <t>Jamie Infant Joggers</t>
        </is>
      </c>
      <c r="D154" s="0" t="inlineStr">
        <is>
          <t>'135647</t>
        </is>
      </c>
      <c r="E154" s="0" t="inlineStr">
        <is>
          <t>PUR JAMIE I BK:135647F-12M</t>
        </is>
      </c>
      <c r="F154" s="0" t="inlineStr">
        <is>
          <t>'804135647037</t>
        </is>
      </c>
      <c r="G154" s="0" t="inlineStr">
        <is>
          <t>INFANT</t>
        </is>
      </c>
      <c r="H154" s="0" t="inlineStr">
        <is>
          <t>12M</t>
        </is>
      </c>
      <c r="I154" s="0">
        <v>32.99</v>
      </c>
      <c r="J154" s="0">
        <v>5</v>
      </c>
    </row>
    <row r="155" spans="1:10" customHeight="0">
      <c r="A155" s="0">
        <f>HYPERLINK("https://dl.dropboxusercontent.com/scl/fi/qfj7i6h5s5ftbk1jeceog/wweditdsc2339.jpg?rlkey=p29gwrjrkts845zznuecvyn28&amp;dl=0","Click to download Image")</f>
      </c>
      <c r="C155" s="0" t="inlineStr">
        <is>
          <t>Jamie Infant Joggers</t>
        </is>
      </c>
      <c r="D155" s="0" t="inlineStr">
        <is>
          <t>'135647</t>
        </is>
      </c>
      <c r="E155" s="0" t="inlineStr">
        <is>
          <t>PUR JAMIE I BK:135647Z-12PK</t>
        </is>
      </c>
      <c r="F155" s="0" t="inlineStr">
        <is>
          <t>'804135647990</t>
        </is>
      </c>
      <c r="G155" s="0" t="inlineStr">
        <is>
          <t>INFANT</t>
        </is>
      </c>
      <c r="H155" s="0" t="inlineStr">
        <is>
          <t>12 PACK</t>
        </is>
      </c>
      <c r="I155" s="0">
        <v>316.8</v>
      </c>
      <c r="J155" s="0">
        <v>0</v>
      </c>
    </row>
    <row r="156" spans="1:10" customHeight="0">
      <c r="A156" s="0">
        <f>HYPERLINK("https://dl.dropboxusercontent.com/scl/fi/dtn9jrwcfegtjwcjxjp5v/boaz-129703-f.jpg?rlkey=wce96jtsuwcve1a5ym3nlsko8&amp;dl=0","Click to download Image")</f>
      </c>
      <c r="C156" s="0" t="inlineStr">
        <is>
          <t>Boaz Youth Beanie</t>
        </is>
      </c>
      <c r="D156" s="0" t="inlineStr">
        <is>
          <t>'129703</t>
        </is>
      </c>
      <c r="E156" s="0" t="inlineStr">
        <is>
          <t>PUR BOAZ Y BK:129703</t>
        </is>
      </c>
      <c r="F156" s="0" t="inlineStr">
        <is>
          <t>'704129703018</t>
        </is>
      </c>
      <c r="G156" s="0" t="inlineStr">
        <is>
          <t>YOUTH</t>
        </is>
      </c>
      <c r="I156" s="0">
        <v>29.99</v>
      </c>
      <c r="J156" s="0">
        <v>19</v>
      </c>
    </row>
    <row r="157" spans="1:10" customHeight="0">
      <c r="A157" s="0">
        <f>HYPERLINK("https://dl.dropboxusercontent.com/scl/fi/0k9ra5vagxybdle9w2u4z/lyra-purdue.jpg?rlkey=l6mq4bxve3m59ok4vic6x1fn4&amp;dl=0","Click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'123184</t>
        </is>
      </c>
      <c r="E157" s="0" t="inlineStr">
        <is>
          <t>PUR LYRA W BK:123184A-S</t>
        </is>
      </c>
      <c r="F157" s="0" t="inlineStr">
        <is>
          <t>'804123184049</t>
        </is>
      </c>
      <c r="G157" s="0" t="inlineStr">
        <is>
          <t>WOMENS</t>
        </is>
      </c>
      <c r="H157" s="0" t="inlineStr">
        <is>
          <t>S</t>
        </is>
      </c>
      <c r="I157" s="0">
        <v>39.99</v>
      </c>
      <c r="J157" s="0">
        <v>5</v>
      </c>
    </row>
    <row r="158" spans="1:10" customHeight="0">
      <c r="A158" s="0">
        <f>HYPERLINK("https://dl.dropboxusercontent.com/scl/fi/0k9ra5vagxybdle9w2u4z/lyra-purdue.jpg?rlkey=l6mq4bxve3m59ok4vic6x1fn4&amp;dl=0","Click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'123184</t>
        </is>
      </c>
      <c r="E158" s="0" t="inlineStr">
        <is>
          <t>PUR LYRA W BK:123184B-M</t>
        </is>
      </c>
      <c r="F158" s="0" t="inlineStr">
        <is>
          <t>'804123184056</t>
        </is>
      </c>
      <c r="G158" s="0" t="inlineStr">
        <is>
          <t>WOMENS</t>
        </is>
      </c>
      <c r="H158" s="0" t="inlineStr">
        <is>
          <t>M</t>
        </is>
      </c>
      <c r="I158" s="0">
        <v>39.99</v>
      </c>
      <c r="J158" s="0">
        <v>8</v>
      </c>
    </row>
    <row r="159" spans="1:10" customHeight="0">
      <c r="A159" s="0">
        <f>HYPERLINK("https://dl.dropboxusercontent.com/scl/fi/0k9ra5vagxybdle9w2u4z/lyra-purdue.jpg?rlkey=l6mq4bxve3m59ok4vic6x1fn4&amp;dl=0","Click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'123184</t>
        </is>
      </c>
      <c r="E159" s="0" t="inlineStr">
        <is>
          <t>PUR LYRA W BK:123184C-L</t>
        </is>
      </c>
      <c r="F159" s="0" t="inlineStr">
        <is>
          <t>'804123184063</t>
        </is>
      </c>
      <c r="G159" s="0" t="inlineStr">
        <is>
          <t>WOMENS</t>
        </is>
      </c>
      <c r="H159" s="0" t="inlineStr">
        <is>
          <t>L</t>
        </is>
      </c>
      <c r="I159" s="0">
        <v>39.99</v>
      </c>
      <c r="J159" s="0">
        <v>8</v>
      </c>
    </row>
    <row r="160" spans="1:10" customHeight="0">
      <c r="A160" s="0">
        <f>HYPERLINK("https://dl.dropboxusercontent.com/scl/fi/0k9ra5vagxybdle9w2u4z/lyra-purdue.jpg?rlkey=l6mq4bxve3m59ok4vic6x1fn4&amp;dl=0","Click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'123184</t>
        </is>
      </c>
      <c r="E160" s="0" t="inlineStr">
        <is>
          <t>PUR LYRA W BK:123184D-XL</t>
        </is>
      </c>
      <c r="F160" s="0" t="inlineStr">
        <is>
          <t>'804123184070</t>
        </is>
      </c>
      <c r="G160" s="0" t="inlineStr">
        <is>
          <t>WOMENS</t>
        </is>
      </c>
      <c r="H160" s="0" t="inlineStr">
        <is>
          <t>XL</t>
        </is>
      </c>
      <c r="I160" s="0">
        <v>39.99</v>
      </c>
      <c r="J160" s="0">
        <v>4</v>
      </c>
    </row>
    <row r="161" spans="1:10" customHeight="0">
      <c r="A161" s="0">
        <f>HYPERLINK("https://dl.dropboxusercontent.com/scl/fi/0k9ra5vagxybdle9w2u4z/lyra-purdue.jpg?rlkey=l6mq4bxve3m59ok4vic6x1fn4&amp;dl=0","Click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'123184</t>
        </is>
      </c>
      <c r="E161" s="0" t="inlineStr">
        <is>
          <t>PUR LYRA W BK:123184E-2XL</t>
        </is>
      </c>
      <c r="F161" s="0" t="inlineStr">
        <is>
          <t>'804123184087</t>
        </is>
      </c>
      <c r="G161" s="0" t="inlineStr">
        <is>
          <t>WOMENS</t>
        </is>
      </c>
      <c r="H161" s="0" t="inlineStr">
        <is>
          <t>2XL</t>
        </is>
      </c>
      <c r="I161" s="0">
        <v>43.99</v>
      </c>
      <c r="J161" s="0">
        <v>3</v>
      </c>
    </row>
    <row r="162" spans="1:10" customHeight="0">
      <c r="A162" s="0">
        <f>HYPERLINK("https://dl.dropboxusercontent.com/scl/fi/0k9ra5vagxybdle9w2u4z/lyra-purdue.jpg?rlkey=l6mq4bxve3m59ok4vic6x1fn4&amp;dl=0","Click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'123184</t>
        </is>
      </c>
      <c r="E162" s="0" t="inlineStr">
        <is>
          <t>PUR LYRA W BK:123184F-3XL</t>
        </is>
      </c>
      <c r="F162" s="0" t="inlineStr">
        <is>
          <t>'804123184094</t>
        </is>
      </c>
      <c r="G162" s="0" t="inlineStr">
        <is>
          <t>WOMENS</t>
        </is>
      </c>
      <c r="H162" s="0" t="inlineStr">
        <is>
          <t>3XL</t>
        </is>
      </c>
      <c r="I162" s="0">
        <v>43.99</v>
      </c>
      <c r="J162" s="0">
        <v>1</v>
      </c>
    </row>
    <row r="163" spans="1:10" customHeight="0">
      <c r="A163" s="0">
        <f>HYPERLINK("https://dl.dropboxusercontent.com/scl/fi/0k9ra5vagxybdle9w2u4z/lyra-purdue.jpg?rlkey=l6mq4bxve3m59ok4vic6x1fn4&amp;dl=0","Click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'123184</t>
        </is>
      </c>
      <c r="E163" s="0" t="inlineStr">
        <is>
          <t>PUR LYRA W BK 12PK:123184Z-12PK</t>
        </is>
      </c>
      <c r="F163" s="0" t="inlineStr">
        <is>
          <t>'804123184995</t>
        </is>
      </c>
      <c r="G163" s="0" t="inlineStr">
        <is>
          <t>WOMENS</t>
        </is>
      </c>
      <c r="H163" s="0" t="inlineStr">
        <is>
          <t>12 PACK</t>
        </is>
      </c>
      <c r="I163" s="0">
        <v>384</v>
      </c>
      <c r="J163" s="0">
        <v>1</v>
      </c>
    </row>
    <row r="164" spans="1:10" customHeight="0">
      <c r="A164" s="0">
        <f>HYPERLINK("https://dl.dropboxusercontent.com/scl/fi/bbh7l7akt7uhwekf42ttz/123164-f.jpg?rlkey=hrlgarohwbweksa4xdbgj8zfc&amp;dl=0","Click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'123164</t>
        </is>
      </c>
      <c r="E164" s="0" t="inlineStr">
        <is>
          <t>PUR KNOX M BK:123164A-S</t>
        </is>
      </c>
      <c r="F164" s="0" t="inlineStr">
        <is>
          <t>'804123164041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0</v>
      </c>
    </row>
    <row r="165" spans="1:10" customHeight="0">
      <c r="A165" s="0">
        <f>HYPERLINK("https://dl.dropboxusercontent.com/scl/fi/bbh7l7akt7uhwekf42ttz/123164-f.jpg?rlkey=hrlgarohwbweksa4xdbgj8zfc&amp;dl=0","Click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'123164</t>
        </is>
      </c>
      <c r="E165" s="0" t="inlineStr">
        <is>
          <t>PUR KNOX M BK:123164B-M</t>
        </is>
      </c>
      <c r="F165" s="0" t="inlineStr">
        <is>
          <t>'804123164058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0</v>
      </c>
    </row>
    <row r="166" spans="1:10" customHeight="0">
      <c r="A166" s="0">
        <f>HYPERLINK("https://dl.dropboxusercontent.com/scl/fi/bbh7l7akt7uhwekf42ttz/123164-f.jpg?rlkey=hrlgarohwbweksa4xdbgj8zfc&amp;dl=0","Click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'123164</t>
        </is>
      </c>
      <c r="E166" s="0" t="inlineStr">
        <is>
          <t>PUR KNOX M BK:123164C-L</t>
        </is>
      </c>
      <c r="F166" s="0" t="inlineStr">
        <is>
          <t>'804123164065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2</v>
      </c>
    </row>
    <row r="167" spans="1:10" customHeight="0">
      <c r="A167" s="0">
        <f>HYPERLINK("https://dl.dropboxusercontent.com/scl/fi/bbh7l7akt7uhwekf42ttz/123164-f.jpg?rlkey=hrlgarohwbweksa4xdbgj8zfc&amp;dl=0","Click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'123164</t>
        </is>
      </c>
      <c r="E167" s="0" t="inlineStr">
        <is>
          <t>PUR KNOX M BK:123164D-XL</t>
        </is>
      </c>
      <c r="F167" s="0" t="inlineStr">
        <is>
          <t>'804123164072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2</v>
      </c>
    </row>
    <row r="168" spans="1:10" customHeight="0">
      <c r="A168" s="0">
        <f>HYPERLINK("https://dl.dropboxusercontent.com/scl/fi/bbh7l7akt7uhwekf42ttz/123164-f.jpg?rlkey=hrlgarohwbweksa4xdbgj8zfc&amp;dl=0","Click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'123164</t>
        </is>
      </c>
      <c r="E168" s="0" t="inlineStr">
        <is>
          <t>PUR KNOX M BK:123164E-2XL</t>
        </is>
      </c>
      <c r="F168" s="0" t="inlineStr">
        <is>
          <t>'804123164089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0</v>
      </c>
    </row>
    <row r="169" spans="1:10" customHeight="0">
      <c r="A169" s="0">
        <f>HYPERLINK("https://dl.dropboxusercontent.com/scl/fi/bbh7l7akt7uhwekf42ttz/123164-f.jpg?rlkey=hrlgarohwbweksa4xdbgj8zfc&amp;dl=0","Click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'123164</t>
        </is>
      </c>
      <c r="E169" s="0" t="inlineStr">
        <is>
          <t>PUR KNOX M BK:123164F-3XL</t>
        </is>
      </c>
      <c r="F169" s="0" t="inlineStr">
        <is>
          <t>'804123164096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0</v>
      </c>
    </row>
    <row r="170" spans="1:10" customHeight="0">
      <c r="A170" s="0">
        <f>HYPERLINK("https://dl.dropboxusercontent.com/scl/fi/bbh7l7akt7uhwekf42ttz/123164-f.jpg?rlkey=hrlgarohwbweksa4xdbgj8zfc&amp;dl=0","Click to download Image")</f>
      </c>
      <c r="B170" s="0">
        <f>HYPERLINK("https://dl.dropboxusercontent.com/scl/fi/ebxjjhyuyg1xhe6v3e9ug/mens-jackets-size-chartsknox.jpg?rlkey=g0csfmaqum4jhfom00hbxmxne&amp;dl=0","Click to download SizeChart")</f>
      </c>
      <c r="C170" s="0" t="inlineStr">
        <is>
          <t>Knox Men's Jacket</t>
        </is>
      </c>
      <c r="D170" s="0" t="inlineStr">
        <is>
          <t>'123164</t>
        </is>
      </c>
      <c r="E170" s="0" t="inlineStr">
        <is>
          <t>PUR KNOX M BK 12PK:123164Z-12PK</t>
        </is>
      </c>
      <c r="F170" s="0" t="inlineStr">
        <is>
          <t>'804123164997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HYPERLINK("https://dl.dropboxusercontent.com/scl/fi/7hxoy4v3agqqgmpqfhfo0/129083f.jpeg?rlkey=3v1o95utczw4enwm6djwqjolf&amp;dl=0","Click to download Image")</f>
      </c>
      <c r="B171" s="0">
        <f>HYPERLINK("https://dl.dropboxusercontent.com/scl/fi/t008e0svb5elo1dj7woih/womens-hoodie-and-sweatshirt-size-chartssoho.jpg?rlkey=ddr5k7p5yxwh5dr37a49xug4x&amp;dl=0","Click to download SizeChart")</f>
      </c>
      <c r="C171" s="0" t="inlineStr">
        <is>
          <t>Soho Women's Hoodie</t>
        </is>
      </c>
      <c r="D171" s="0" t="inlineStr">
        <is>
          <t>'129083</t>
        </is>
      </c>
      <c r="E171" s="0" t="inlineStr">
        <is>
          <t>PUR SOHO W BK:129083A-S</t>
        </is>
      </c>
      <c r="F171" s="0" t="inlineStr">
        <is>
          <t>'804129083049</t>
        </is>
      </c>
      <c r="G171" s="0" t="inlineStr">
        <is>
          <t>WOMENS</t>
        </is>
      </c>
      <c r="H171" s="0" t="inlineStr">
        <is>
          <t>S</t>
        </is>
      </c>
      <c r="I171" s="0">
        <v>59.99</v>
      </c>
      <c r="J171" s="0">
        <v>5</v>
      </c>
    </row>
    <row r="172" spans="1:10" customHeight="0">
      <c r="A172" s="0">
        <f>HYPERLINK("https://dl.dropboxusercontent.com/scl/fi/7hxoy4v3agqqgmpqfhfo0/129083f.jpeg?rlkey=3v1o95utczw4enwm6djwqjolf&amp;dl=0","Click to download Image")</f>
      </c>
      <c r="B172" s="0">
        <f>HYPERLINK("https://dl.dropboxusercontent.com/scl/fi/t008e0svb5elo1dj7woih/womens-hoodie-and-sweatshirt-size-chartssoho.jpg?rlkey=ddr5k7p5yxwh5dr37a49xug4x&amp;dl=0","Click to download SizeChart")</f>
      </c>
      <c r="C172" s="0" t="inlineStr">
        <is>
          <t>Soho Women's Hoodie</t>
        </is>
      </c>
      <c r="D172" s="0" t="inlineStr">
        <is>
          <t>'129083</t>
        </is>
      </c>
      <c r="E172" s="0" t="inlineStr">
        <is>
          <t>PUR SOHO W BK:129083B-M</t>
        </is>
      </c>
      <c r="F172" s="0" t="inlineStr">
        <is>
          <t>'804129083056</t>
        </is>
      </c>
      <c r="G172" s="0" t="inlineStr">
        <is>
          <t>WOMENS</t>
        </is>
      </c>
      <c r="H172" s="0" t="inlineStr">
        <is>
          <t>M</t>
        </is>
      </c>
      <c r="I172" s="0">
        <v>59.99</v>
      </c>
      <c r="J172" s="0">
        <v>8</v>
      </c>
    </row>
    <row r="173" spans="1:10" customHeight="0">
      <c r="A173" s="0">
        <f>HYPERLINK("https://dl.dropboxusercontent.com/scl/fi/7hxoy4v3agqqgmpqfhfo0/129083f.jpeg?rlkey=3v1o95utczw4enwm6djwqjolf&amp;dl=0","Click to download Image")</f>
      </c>
      <c r="B173" s="0">
        <f>HYPERLINK("https://dl.dropboxusercontent.com/scl/fi/t008e0svb5elo1dj7woih/womens-hoodie-and-sweatshirt-size-chartssoho.jpg?rlkey=ddr5k7p5yxwh5dr37a49xug4x&amp;dl=0","Click to download SizeChart")</f>
      </c>
      <c r="C173" s="0" t="inlineStr">
        <is>
          <t>Soho Women's Hoodie</t>
        </is>
      </c>
      <c r="D173" s="0" t="inlineStr">
        <is>
          <t>'129083</t>
        </is>
      </c>
      <c r="E173" s="0" t="inlineStr">
        <is>
          <t>PUR SOHO W BK:129083C-L</t>
        </is>
      </c>
      <c r="F173" s="0" t="inlineStr">
        <is>
          <t>'804129083063</t>
        </is>
      </c>
      <c r="G173" s="0" t="inlineStr">
        <is>
          <t>WOMENS</t>
        </is>
      </c>
      <c r="H173" s="0" t="inlineStr">
        <is>
          <t>L</t>
        </is>
      </c>
      <c r="I173" s="0">
        <v>59.99</v>
      </c>
      <c r="J173" s="0">
        <v>8</v>
      </c>
    </row>
    <row r="174" spans="1:10" customHeight="0">
      <c r="A174" s="0">
        <f>HYPERLINK("https://dl.dropboxusercontent.com/scl/fi/7hxoy4v3agqqgmpqfhfo0/129083f.jpeg?rlkey=3v1o95utczw4enwm6djwqjolf&amp;dl=0","Click to download Image")</f>
      </c>
      <c r="B174" s="0">
        <f>HYPERLINK("https://dl.dropboxusercontent.com/scl/fi/t008e0svb5elo1dj7woih/womens-hoodie-and-sweatshirt-size-chartssoho.jpg?rlkey=ddr5k7p5yxwh5dr37a49xug4x&amp;dl=0","Click to download SizeChart")</f>
      </c>
      <c r="C174" s="0" t="inlineStr">
        <is>
          <t>Soho Women's Hoodie</t>
        </is>
      </c>
      <c r="D174" s="0" t="inlineStr">
        <is>
          <t>'129083</t>
        </is>
      </c>
      <c r="E174" s="0" t="inlineStr">
        <is>
          <t>PUR SOHO W BK:129083D-XL</t>
        </is>
      </c>
      <c r="F174" s="0" t="inlineStr">
        <is>
          <t>'804129083070</t>
        </is>
      </c>
      <c r="G174" s="0" t="inlineStr">
        <is>
          <t>WOMENS</t>
        </is>
      </c>
      <c r="H174" s="0" t="inlineStr">
        <is>
          <t>XL</t>
        </is>
      </c>
      <c r="I174" s="0">
        <v>59.99</v>
      </c>
      <c r="J174" s="0">
        <v>4</v>
      </c>
    </row>
    <row r="175" spans="1:10" customHeight="0">
      <c r="A175" s="0">
        <f>HYPERLINK("https://dl.dropboxusercontent.com/scl/fi/7hxoy4v3agqqgmpqfhfo0/129083f.jpeg?rlkey=3v1o95utczw4enwm6djwqjolf&amp;dl=0","Click to download Image")</f>
      </c>
      <c r="B175" s="0">
        <f>HYPERLINK("https://dl.dropboxusercontent.com/scl/fi/t008e0svb5elo1dj7woih/womens-hoodie-and-sweatshirt-size-chartssoho.jpg?rlkey=ddr5k7p5yxwh5dr37a49xug4x&amp;dl=0","Click to download SizeChart")</f>
      </c>
      <c r="C175" s="0" t="inlineStr">
        <is>
          <t>Soho Women's Hoodie</t>
        </is>
      </c>
      <c r="D175" s="0" t="inlineStr">
        <is>
          <t>'129083</t>
        </is>
      </c>
      <c r="E175" s="0" t="inlineStr">
        <is>
          <t>PUR SOHO W BK:129083E-2XL</t>
        </is>
      </c>
      <c r="F175" s="0" t="inlineStr">
        <is>
          <t>'804129083087</t>
        </is>
      </c>
      <c r="G175" s="0" t="inlineStr">
        <is>
          <t>WOMENS</t>
        </is>
      </c>
      <c r="H175" s="0" t="inlineStr">
        <is>
          <t>2XL</t>
        </is>
      </c>
      <c r="I175" s="0">
        <v>59.99</v>
      </c>
      <c r="J175" s="0">
        <v>3</v>
      </c>
    </row>
    <row r="176" spans="1:10" customHeight="0">
      <c r="A176" s="0">
        <f>HYPERLINK("https://dl.dropboxusercontent.com/scl/fi/7hxoy4v3agqqgmpqfhfo0/129083f.jpeg?rlkey=3v1o95utczw4enwm6djwqjolf&amp;dl=0","Click to download Image")</f>
      </c>
      <c r="B176" s="0">
        <f>HYPERLINK("https://dl.dropboxusercontent.com/scl/fi/t008e0svb5elo1dj7woih/womens-hoodie-and-sweatshirt-size-chartssoho.jpg?rlkey=ddr5k7p5yxwh5dr37a49xug4x&amp;dl=0","Click to download SizeChart")</f>
      </c>
      <c r="C176" s="0" t="inlineStr">
        <is>
          <t>Soho Women's Hoodie</t>
        </is>
      </c>
      <c r="D176" s="0" t="inlineStr">
        <is>
          <t>'129083</t>
        </is>
      </c>
      <c r="E176" s="0" t="inlineStr">
        <is>
          <t>PUR SOHO W BK:129083F-3XL</t>
        </is>
      </c>
      <c r="F176" s="0" t="inlineStr">
        <is>
          <t>'804129083094</t>
        </is>
      </c>
      <c r="G176" s="0" t="inlineStr">
        <is>
          <t>WOMENS</t>
        </is>
      </c>
      <c r="H176" s="0" t="inlineStr">
        <is>
          <t>3XL</t>
        </is>
      </c>
      <c r="I176" s="0">
        <v>59.99</v>
      </c>
      <c r="J176" s="0">
        <v>1</v>
      </c>
    </row>
    <row r="177" spans="1:10" customHeight="0">
      <c r="A177" s="0">
        <f>HYPERLINK("https://dl.dropboxusercontent.com/scl/fi/7hxoy4v3agqqgmpqfhfo0/129083f.jpeg?rlkey=3v1o95utczw4enwm6djwqjolf&amp;dl=0","Click to download Image")</f>
      </c>
      <c r="B177" s="0">
        <f>HYPERLINK("https://dl.dropboxusercontent.com/scl/fi/t008e0svb5elo1dj7woih/womens-hoodie-and-sweatshirt-size-chartssoho.jpg?rlkey=ddr5k7p5yxwh5dr37a49xug4x&amp;dl=0","Click to download SizeChart")</f>
      </c>
      <c r="C177" s="0" t="inlineStr">
        <is>
          <t>Soho Women's Hoodie</t>
        </is>
      </c>
      <c r="D177" s="0" t="inlineStr">
        <is>
          <t>'129083</t>
        </is>
      </c>
      <c r="E177" s="0" t="inlineStr">
        <is>
          <t>PUR SOHO W BK 12PK:129083Z-12PK</t>
        </is>
      </c>
      <c r="F177" s="0" t="inlineStr">
        <is>
          <t>'804129083995</t>
        </is>
      </c>
      <c r="G177" s="0" t="inlineStr">
        <is>
          <t>WOMENS</t>
        </is>
      </c>
      <c r="H177" s="0" t="inlineStr">
        <is>
          <t>12 PACK</t>
        </is>
      </c>
      <c r="I177" s="0">
        <v>576</v>
      </c>
      <c r="J177" s="0">
        <v>2</v>
      </c>
    </row>
    <row r="178" spans="1:10" customHeight="0">
      <c r="A178" s="0">
        <f>HYPERLINK("https://dl.dropboxusercontent.com/scl/fi/h39qxenfs8dbfpqwjd9yb/123178f.jpg?rlkey=o583i4u7rcdf5u5uka0x4ubq3&amp;dl=0","Click to download Image")</f>
      </c>
      <c r="B178" s="0">
        <f>HYPERLINK("https://dl.dropboxusercontent.com/scl/fi/qiwedpck38xbyfymx4rja/womens-hoodie-and-sweatshirt-size-chartsromina.jpg?rlkey=l2kxhux2ls0ch3ci1kgrjjwu5&amp;dl=0","Click to download SizeChart")</f>
      </c>
      <c r="C178" s="0" t="inlineStr">
        <is>
          <t>Romina Women's Hoodie</t>
        </is>
      </c>
      <c r="D178" s="0" t="inlineStr">
        <is>
          <t>'123178</t>
        </is>
      </c>
      <c r="E178" s="0" t="inlineStr">
        <is>
          <t>PUR ROMINA W BK:123178A-S</t>
        </is>
      </c>
      <c r="F178" s="0" t="inlineStr">
        <is>
          <t>'804123178048</t>
        </is>
      </c>
      <c r="G178" s="0" t="inlineStr">
        <is>
          <t>WOMENS</t>
        </is>
      </c>
      <c r="H178" s="0" t="inlineStr">
        <is>
          <t>S</t>
        </is>
      </c>
      <c r="I178" s="0">
        <v>39.99</v>
      </c>
      <c r="J178" s="0">
        <v>5</v>
      </c>
    </row>
    <row r="179" spans="1:10" customHeight="0">
      <c r="A179" s="0">
        <f>HYPERLINK("https://dl.dropboxusercontent.com/scl/fi/h39qxenfs8dbfpqwjd9yb/123178f.jpg?rlkey=o583i4u7rcdf5u5uka0x4ubq3&amp;dl=0","Click to download Image")</f>
      </c>
      <c r="B179" s="0">
        <f>HYPERLINK("https://dl.dropboxusercontent.com/scl/fi/qiwedpck38xbyfymx4rja/womens-hoodie-and-sweatshirt-size-chartsromina.jpg?rlkey=l2kxhux2ls0ch3ci1kgrjjwu5&amp;dl=0","Click to download SizeChart")</f>
      </c>
      <c r="C179" s="0" t="inlineStr">
        <is>
          <t>Romina Women's Hoodie</t>
        </is>
      </c>
      <c r="D179" s="0" t="inlineStr">
        <is>
          <t>'123178</t>
        </is>
      </c>
      <c r="E179" s="0" t="inlineStr">
        <is>
          <t>PUR ROMINA W BK:123178B-M</t>
        </is>
      </c>
      <c r="F179" s="0" t="inlineStr">
        <is>
          <t>'804123178055</t>
        </is>
      </c>
      <c r="G179" s="0" t="inlineStr">
        <is>
          <t>WOMENS</t>
        </is>
      </c>
      <c r="H179" s="0" t="inlineStr">
        <is>
          <t>M</t>
        </is>
      </c>
      <c r="I179" s="0">
        <v>39.99</v>
      </c>
      <c r="J179" s="0">
        <v>12</v>
      </c>
    </row>
    <row r="180" spans="1:10" customHeight="0">
      <c r="A180" s="0">
        <f>HYPERLINK("https://dl.dropboxusercontent.com/scl/fi/h39qxenfs8dbfpqwjd9yb/123178f.jpg?rlkey=o583i4u7rcdf5u5uka0x4ubq3&amp;dl=0","Click to download Image")</f>
      </c>
      <c r="B180" s="0">
        <f>HYPERLINK("https://dl.dropboxusercontent.com/scl/fi/qiwedpck38xbyfymx4rja/womens-hoodie-and-sweatshirt-size-chartsromina.jpg?rlkey=l2kxhux2ls0ch3ci1kgrjjwu5&amp;dl=0","Click to download SizeChart")</f>
      </c>
      <c r="C180" s="0" t="inlineStr">
        <is>
          <t>Romina Women's Hoodie</t>
        </is>
      </c>
      <c r="D180" s="0" t="inlineStr">
        <is>
          <t>'123178</t>
        </is>
      </c>
      <c r="E180" s="0" t="inlineStr">
        <is>
          <t>PUR ROMINA W BK:123178C-L</t>
        </is>
      </c>
      <c r="F180" s="0" t="inlineStr">
        <is>
          <t>'804123178062</t>
        </is>
      </c>
      <c r="G180" s="0" t="inlineStr">
        <is>
          <t>WOMENS</t>
        </is>
      </c>
      <c r="H180" s="0" t="inlineStr">
        <is>
          <t>L</t>
        </is>
      </c>
      <c r="I180" s="0">
        <v>39.99</v>
      </c>
      <c r="J180" s="0">
        <v>4</v>
      </c>
    </row>
    <row r="181" spans="1:10" customHeight="0">
      <c r="A181" s="0">
        <f>HYPERLINK("https://dl.dropboxusercontent.com/scl/fi/h39qxenfs8dbfpqwjd9yb/123178f.jpg?rlkey=o583i4u7rcdf5u5uka0x4ubq3&amp;dl=0","Click to download Image")</f>
      </c>
      <c r="B181" s="0">
        <f>HYPERLINK("https://dl.dropboxusercontent.com/scl/fi/qiwedpck38xbyfymx4rja/womens-hoodie-and-sweatshirt-size-chartsromina.jpg?rlkey=l2kxhux2ls0ch3ci1kgrjjwu5&amp;dl=0","Click to download SizeChart")</f>
      </c>
      <c r="C181" s="0" t="inlineStr">
        <is>
          <t>Romina Women's Hoodie</t>
        </is>
      </c>
      <c r="D181" s="0" t="inlineStr">
        <is>
          <t>'123178</t>
        </is>
      </c>
      <c r="E181" s="0" t="inlineStr">
        <is>
          <t>PUR ROMINA W BK:123178D-XL</t>
        </is>
      </c>
      <c r="F181" s="0" t="inlineStr">
        <is>
          <t>'804123178079</t>
        </is>
      </c>
      <c r="G181" s="0" t="inlineStr">
        <is>
          <t>WOMENS</t>
        </is>
      </c>
      <c r="H181" s="0" t="inlineStr">
        <is>
          <t>XL</t>
        </is>
      </c>
      <c r="I181" s="0">
        <v>39.99</v>
      </c>
      <c r="J181" s="0">
        <v>2</v>
      </c>
    </row>
    <row r="182" spans="1:10" customHeight="0">
      <c r="A182" s="0">
        <f>HYPERLINK("https://dl.dropboxusercontent.com/scl/fi/h39qxenfs8dbfpqwjd9yb/123178f.jpg?rlkey=o583i4u7rcdf5u5uka0x4ubq3&amp;dl=0","Click to download Image")</f>
      </c>
      <c r="B182" s="0">
        <f>HYPERLINK("https://dl.dropboxusercontent.com/scl/fi/qiwedpck38xbyfymx4rja/womens-hoodie-and-sweatshirt-size-chartsromina.jpg?rlkey=l2kxhux2ls0ch3ci1kgrjjwu5&amp;dl=0","Click to download SizeChart")</f>
      </c>
      <c r="C182" s="0" t="inlineStr">
        <is>
          <t>Romina Women's Hoodie</t>
        </is>
      </c>
      <c r="D182" s="0" t="inlineStr">
        <is>
          <t>'123178</t>
        </is>
      </c>
      <c r="E182" s="0" t="inlineStr">
        <is>
          <t>PUR ROMINA W BK:123178E-2XL</t>
        </is>
      </c>
      <c r="F182" s="0" t="inlineStr">
        <is>
          <t>'804123178086</t>
        </is>
      </c>
      <c r="G182" s="0" t="inlineStr">
        <is>
          <t>WOMENS</t>
        </is>
      </c>
      <c r="H182" s="0" t="inlineStr">
        <is>
          <t>2XL</t>
        </is>
      </c>
      <c r="I182" s="0">
        <v>39.99</v>
      </c>
      <c r="J182" s="0">
        <v>1</v>
      </c>
    </row>
    <row r="183" spans="1:10" customHeight="0">
      <c r="A183" s="0">
        <f>HYPERLINK("https://dl.dropboxusercontent.com/scl/fi/h39qxenfs8dbfpqwjd9yb/123178f.jpg?rlkey=o583i4u7rcdf5u5uka0x4ubq3&amp;dl=0","Click to download Image")</f>
      </c>
      <c r="B183" s="0">
        <f>HYPERLINK("https://dl.dropboxusercontent.com/scl/fi/qiwedpck38xbyfymx4rja/womens-hoodie-and-sweatshirt-size-chartsromina.jpg?rlkey=l2kxhux2ls0ch3ci1kgrjjwu5&amp;dl=0","Click to download SizeChart")</f>
      </c>
      <c r="C183" s="0" t="inlineStr">
        <is>
          <t>Romina Women's Hoodie</t>
        </is>
      </c>
      <c r="D183" s="0" t="inlineStr">
        <is>
          <t>'123178</t>
        </is>
      </c>
      <c r="E183" s="0" t="inlineStr">
        <is>
          <t>PUR ROMINA W BK:123178F-3XL</t>
        </is>
      </c>
      <c r="F183" s="0" t="inlineStr">
        <is>
          <t>'804123178093</t>
        </is>
      </c>
      <c r="G183" s="0" t="inlineStr">
        <is>
          <t>WOMENS</t>
        </is>
      </c>
      <c r="H183" s="0" t="inlineStr">
        <is>
          <t>3XL</t>
        </is>
      </c>
      <c r="I183" s="0">
        <v>39.99</v>
      </c>
      <c r="J183" s="0">
        <v>0</v>
      </c>
    </row>
    <row r="184" spans="1:10" customHeight="0">
      <c r="A184" s="0">
        <f>HYPERLINK("https://dl.dropboxusercontent.com/scl/fi/h39qxenfs8dbfpqwjd9yb/123178f.jpg?rlkey=o583i4u7rcdf5u5uka0x4ubq3&amp;dl=0","Click to download Image")</f>
      </c>
      <c r="B184" s="0">
        <f>HYPERLINK("https://dl.dropboxusercontent.com/scl/fi/qiwedpck38xbyfymx4rja/womens-hoodie-and-sweatshirt-size-chartsromina.jpg?rlkey=l2kxhux2ls0ch3ci1kgrjjwu5&amp;dl=0","Click to download SizeChart")</f>
      </c>
      <c r="C184" s="0" t="inlineStr">
        <is>
          <t>Romina Women's Hoodie</t>
        </is>
      </c>
      <c r="D184" s="0" t="inlineStr">
        <is>
          <t>'123178</t>
        </is>
      </c>
      <c r="E184" s="0" t="inlineStr">
        <is>
          <t>PUR ROMINA W BK 12PK:123178Z-12PK</t>
        </is>
      </c>
      <c r="F184" s="0" t="inlineStr">
        <is>
          <t>'804123178994</t>
        </is>
      </c>
      <c r="G184" s="0" t="inlineStr">
        <is>
          <t>WOMENS</t>
        </is>
      </c>
      <c r="H184" s="0" t="inlineStr">
        <is>
          <t>12 PACK</t>
        </is>
      </c>
      <c r="I184" s="0">
        <v>384</v>
      </c>
      <c r="J184" s="0">
        <v>1</v>
      </c>
    </row>
    <row r="185" spans="1:10" customHeight="0">
      <c r="A185" s="0">
        <f>HYPERLINK("https://dl.dropboxusercontent.com/scl/fi/mlrsolq5xh4e5jn7jp3b1/krew.jpg?rlkey=794te2blh9mlrjbmd6qyqu4hc&amp;dl=0","Click to download Image")</f>
      </c>
      <c r="C185" s="0" t="inlineStr">
        <is>
          <t>Krew Men's Long Sleeve</t>
        </is>
      </c>
      <c r="D185" s="0" t="inlineStr">
        <is>
          <t>'122967</t>
        </is>
      </c>
      <c r="E185" s="0" t="inlineStr">
        <is>
          <t>PUR KREW M CO:122967A-S</t>
        </is>
      </c>
      <c r="F185" s="0" t="inlineStr">
        <is>
          <t>'804122967049</t>
        </is>
      </c>
      <c r="G185" s="0" t="inlineStr">
        <is>
          <t>MENS</t>
        </is>
      </c>
      <c r="H185" s="0" t="inlineStr">
        <is>
          <t>S</t>
        </is>
      </c>
      <c r="I185" s="0">
        <v>34.99</v>
      </c>
      <c r="J185" s="0">
        <v>2</v>
      </c>
    </row>
    <row r="186" spans="1:10" customHeight="0">
      <c r="A186" s="0">
        <f>HYPERLINK("https://dl.dropboxusercontent.com/scl/fi/mlrsolq5xh4e5jn7jp3b1/krew.jpg?rlkey=794te2blh9mlrjbmd6qyqu4hc&amp;dl=0","Click to download Image")</f>
      </c>
      <c r="C186" s="0" t="inlineStr">
        <is>
          <t>Krew Men's Long Sleeve</t>
        </is>
      </c>
      <c r="D186" s="0" t="inlineStr">
        <is>
          <t>'122967</t>
        </is>
      </c>
      <c r="E186" s="0" t="inlineStr">
        <is>
          <t>PUR KREW M CO:122967B-M</t>
        </is>
      </c>
      <c r="F186" s="0" t="inlineStr">
        <is>
          <t>'804122967056</t>
        </is>
      </c>
      <c r="G186" s="0" t="inlineStr">
        <is>
          <t>MENS</t>
        </is>
      </c>
      <c r="H186" s="0" t="inlineStr">
        <is>
          <t>M</t>
        </is>
      </c>
      <c r="I186" s="0">
        <v>34.99</v>
      </c>
      <c r="J186" s="0">
        <v>4</v>
      </c>
    </row>
    <row r="187" spans="1:10" customHeight="0">
      <c r="A187" s="0">
        <f>HYPERLINK("https://dl.dropboxusercontent.com/scl/fi/mlrsolq5xh4e5jn7jp3b1/krew.jpg?rlkey=794te2blh9mlrjbmd6qyqu4hc&amp;dl=0","Click to download Image")</f>
      </c>
      <c r="C187" s="0" t="inlineStr">
        <is>
          <t>Krew Men's Long Sleeve</t>
        </is>
      </c>
      <c r="D187" s="0" t="inlineStr">
        <is>
          <t>'122967</t>
        </is>
      </c>
      <c r="E187" s="0" t="inlineStr">
        <is>
          <t>PUR KREW M CO:122967C-L</t>
        </is>
      </c>
      <c r="F187" s="0" t="inlineStr">
        <is>
          <t>'804122967063</t>
        </is>
      </c>
      <c r="G187" s="0" t="inlineStr">
        <is>
          <t>MENS</t>
        </is>
      </c>
      <c r="H187" s="0" t="inlineStr">
        <is>
          <t>L</t>
        </is>
      </c>
      <c r="I187" s="0">
        <v>34.99</v>
      </c>
      <c r="J187" s="0">
        <v>6</v>
      </c>
    </row>
    <row r="188" spans="1:10" customHeight="0">
      <c r="A188" s="0">
        <f>HYPERLINK("https://dl.dropboxusercontent.com/scl/fi/mlrsolq5xh4e5jn7jp3b1/krew.jpg?rlkey=794te2blh9mlrjbmd6qyqu4hc&amp;dl=0","Click to download Image")</f>
      </c>
      <c r="C188" s="0" t="inlineStr">
        <is>
          <t>Krew Men's Long Sleeve</t>
        </is>
      </c>
      <c r="D188" s="0" t="inlineStr">
        <is>
          <t>'122967</t>
        </is>
      </c>
      <c r="E188" s="0" t="inlineStr">
        <is>
          <t>PUR KREW M CO:122967D-XL</t>
        </is>
      </c>
      <c r="F188" s="0" t="inlineStr">
        <is>
          <t>'804122967070</t>
        </is>
      </c>
      <c r="G188" s="0" t="inlineStr">
        <is>
          <t>MENS</t>
        </is>
      </c>
      <c r="H188" s="0" t="inlineStr">
        <is>
          <t>XL</t>
        </is>
      </c>
      <c r="I188" s="0">
        <v>34.99</v>
      </c>
      <c r="J188" s="0">
        <v>6</v>
      </c>
    </row>
    <row r="189" spans="1:10" customHeight="0">
      <c r="A189" s="0">
        <f>HYPERLINK("https://dl.dropboxusercontent.com/scl/fi/mlrsolq5xh4e5jn7jp3b1/krew.jpg?rlkey=794te2blh9mlrjbmd6qyqu4hc&amp;dl=0","Click to download Image")</f>
      </c>
      <c r="C189" s="0" t="inlineStr">
        <is>
          <t>Krew Men's Long Sleeve</t>
        </is>
      </c>
      <c r="D189" s="0" t="inlineStr">
        <is>
          <t>'122967</t>
        </is>
      </c>
      <c r="E189" s="0" t="inlineStr">
        <is>
          <t>PUR KREW M CO:122967E-2XL</t>
        </is>
      </c>
      <c r="F189" s="0" t="inlineStr">
        <is>
          <t>'804122967087</t>
        </is>
      </c>
      <c r="G189" s="0" t="inlineStr">
        <is>
          <t>MENS</t>
        </is>
      </c>
      <c r="H189" s="0" t="inlineStr">
        <is>
          <t>2XL</t>
        </is>
      </c>
      <c r="I189" s="0">
        <v>34.99</v>
      </c>
      <c r="J189" s="0">
        <v>4</v>
      </c>
    </row>
    <row r="190" spans="1:10" customHeight="0">
      <c r="A190" s="0">
        <f>HYPERLINK("https://dl.dropboxusercontent.com/scl/fi/mlrsolq5xh4e5jn7jp3b1/krew.jpg?rlkey=794te2blh9mlrjbmd6qyqu4hc&amp;dl=0","Click to download Image")</f>
      </c>
      <c r="C190" s="0" t="inlineStr">
        <is>
          <t>Krew Men's Long Sleeve</t>
        </is>
      </c>
      <c r="D190" s="0" t="inlineStr">
        <is>
          <t>'122967</t>
        </is>
      </c>
      <c r="E190" s="0" t="inlineStr">
        <is>
          <t>PUR KREW M CO:122967F-3XL</t>
        </is>
      </c>
      <c r="F190" s="0" t="inlineStr">
        <is>
          <t>'804122967094</t>
        </is>
      </c>
      <c r="G190" s="0" t="inlineStr">
        <is>
          <t>MENS</t>
        </is>
      </c>
      <c r="H190" s="0" t="inlineStr">
        <is>
          <t>3XL</t>
        </is>
      </c>
      <c r="I190" s="0">
        <v>34.99</v>
      </c>
      <c r="J190" s="0">
        <v>2</v>
      </c>
    </row>
    <row r="191" spans="1:10" customHeight="0">
      <c r="A191" s="0">
        <f>HYPERLINK("https://dl.dropboxusercontent.com/scl/fi/mlrsolq5xh4e5jn7jp3b1/krew.jpg?rlkey=794te2blh9mlrjbmd6qyqu4hc&amp;dl=0","Click to download Image")</f>
      </c>
      <c r="C191" s="0" t="inlineStr">
        <is>
          <t>Krew Men's Long Sleeve</t>
        </is>
      </c>
      <c r="D191" s="0" t="inlineStr">
        <is>
          <t>'122967</t>
        </is>
      </c>
      <c r="E191" s="0" t="inlineStr">
        <is>
          <t>PUR KREW M CO 12PK:122967Z-12PK</t>
        </is>
      </c>
      <c r="F191" s="0" t="inlineStr">
        <is>
          <t>'804122967995</t>
        </is>
      </c>
      <c r="G191" s="0" t="inlineStr">
        <is>
          <t>MENS</t>
        </is>
      </c>
      <c r="H191" s="0" t="inlineStr">
        <is>
          <t>12 PACK</t>
        </is>
      </c>
      <c r="I191" s="0">
        <v>342</v>
      </c>
      <c r="J191" s="0">
        <v>2</v>
      </c>
    </row>
    <row r="192" spans="1:10" customHeight="0">
      <c r="A192" s="0">
        <f>HYPERLINK("https://dl.dropboxusercontent.com/scl/fi/ow6fsu2qg0ukzd3hj2ww3/123174-f.jpg?rlkey=5n7utoimpjk3liqg3a55ijdat&amp;dl=0","Click to download Image")</f>
      </c>
      <c r="C192" s="0" t="inlineStr">
        <is>
          <t>Gast Toddler Hoodie</t>
        </is>
      </c>
      <c r="D192" s="0" t="inlineStr">
        <is>
          <t>'123188</t>
        </is>
      </c>
      <c r="E192" s="0" t="inlineStr">
        <is>
          <t>PUR GAST T BK:123188A-2T</t>
        </is>
      </c>
      <c r="F192" s="0" t="inlineStr">
        <is>
          <t>'804123188085</t>
        </is>
      </c>
      <c r="G192" s="0" t="inlineStr">
        <is>
          <t>TODDLER</t>
        </is>
      </c>
      <c r="H192" s="0" t="inlineStr">
        <is>
          <t>2T</t>
        </is>
      </c>
      <c r="I192" s="0">
        <v>39.99</v>
      </c>
      <c r="J192" s="0">
        <v>6</v>
      </c>
    </row>
    <row r="193" spans="1:10" customHeight="0">
      <c r="A193" s="0">
        <f>HYPERLINK("https://dl.dropboxusercontent.com/scl/fi/ow6fsu2qg0ukzd3hj2ww3/123174-f.jpg?rlkey=5n7utoimpjk3liqg3a55ijdat&amp;dl=0","Click to download Image")</f>
      </c>
      <c r="C193" s="0" t="inlineStr">
        <is>
          <t>Gast Toddler Hoodie</t>
        </is>
      </c>
      <c r="D193" s="0" t="inlineStr">
        <is>
          <t>'123188</t>
        </is>
      </c>
      <c r="E193" s="0" t="inlineStr">
        <is>
          <t>PUR GAST T BK:123188B-3T</t>
        </is>
      </c>
      <c r="F193" s="0" t="inlineStr">
        <is>
          <t>'804123188092</t>
        </is>
      </c>
      <c r="G193" s="0" t="inlineStr">
        <is>
          <t>TODDLER</t>
        </is>
      </c>
      <c r="H193" s="0" t="inlineStr">
        <is>
          <t>3T</t>
        </is>
      </c>
      <c r="I193" s="0">
        <v>39.99</v>
      </c>
      <c r="J193" s="0">
        <v>6</v>
      </c>
    </row>
    <row r="194" spans="1:10" customHeight="0">
      <c r="A194" s="0">
        <f>HYPERLINK("https://dl.dropboxusercontent.com/scl/fi/ow6fsu2qg0ukzd3hj2ww3/123174-f.jpg?rlkey=5n7utoimpjk3liqg3a55ijdat&amp;dl=0","Click to download Image")</f>
      </c>
      <c r="C194" s="0" t="inlineStr">
        <is>
          <t>Gast Toddler Hoodie</t>
        </is>
      </c>
      <c r="D194" s="0" t="inlineStr">
        <is>
          <t>'123188</t>
        </is>
      </c>
      <c r="E194" s="0" t="inlineStr">
        <is>
          <t>PUR GAST T BK:123188C-4T</t>
        </is>
      </c>
      <c r="F194" s="0" t="inlineStr">
        <is>
          <t>'804123188108</t>
        </is>
      </c>
      <c r="G194" s="0" t="inlineStr">
        <is>
          <t>TODDLER</t>
        </is>
      </c>
      <c r="H194" s="0" t="inlineStr">
        <is>
          <t>4T</t>
        </is>
      </c>
      <c r="I194" s="0">
        <v>39.99</v>
      </c>
      <c r="J194" s="0">
        <v>6</v>
      </c>
    </row>
    <row r="195" spans="1:10" customHeight="0">
      <c r="A195" s="0">
        <f>HYPERLINK("https://dl.dropboxusercontent.com/scl/fi/ow6fsu2qg0ukzd3hj2ww3/123174-f.jpg?rlkey=5n7utoimpjk3liqg3a55ijdat&amp;dl=0","Click to download Image")</f>
      </c>
      <c r="C195" s="0" t="inlineStr">
        <is>
          <t>Gast Toddler Hoodie</t>
        </is>
      </c>
      <c r="D195" s="0" t="inlineStr">
        <is>
          <t>'123188</t>
        </is>
      </c>
      <c r="E195" s="0" t="inlineStr">
        <is>
          <t>PUR GAST T BK:123188D-5T</t>
        </is>
      </c>
      <c r="F195" s="0" t="inlineStr">
        <is>
          <t>'804123188115</t>
        </is>
      </c>
      <c r="G195" s="0" t="inlineStr">
        <is>
          <t>TODDLER</t>
        </is>
      </c>
      <c r="H195" s="0" t="inlineStr">
        <is>
          <t>5T</t>
        </is>
      </c>
      <c r="I195" s="0">
        <v>39.99</v>
      </c>
      <c r="J195" s="0">
        <v>6</v>
      </c>
    </row>
    <row r="196" spans="1:10" customHeight="0">
      <c r="A196" s="0">
        <f>HYPERLINK("https://dl.dropboxusercontent.com/scl/fi/ow6fsu2qg0ukzd3hj2ww3/123174-f.jpg?rlkey=5n7utoimpjk3liqg3a55ijdat&amp;dl=0","Click to download Image")</f>
      </c>
      <c r="C196" s="0" t="inlineStr">
        <is>
          <t>Gast Toddler Hoodie</t>
        </is>
      </c>
      <c r="D196" s="0" t="inlineStr">
        <is>
          <t>'123188</t>
        </is>
      </c>
      <c r="E196" s="0" t="inlineStr">
        <is>
          <t>PUR GAST T BK 12PK:123188Z-12PK</t>
        </is>
      </c>
      <c r="F196" s="0" t="inlineStr">
        <is>
          <t>'804123188993</t>
        </is>
      </c>
      <c r="G196" s="0" t="inlineStr">
        <is>
          <t>TODDLER</t>
        </is>
      </c>
      <c r="H196" s="0" t="inlineStr">
        <is>
          <t>12 PACK</t>
        </is>
      </c>
      <c r="I196" s="0">
        <v>384</v>
      </c>
      <c r="J196" s="0">
        <v>3</v>
      </c>
    </row>
    <row r="197" spans="1:10" customHeight="0">
      <c r="A197" s="0">
        <f>HYPERLINK("https://dl.dropboxusercontent.com/scl/fi/lv0t09smqlm0k2ecva53e/theapur96695.jpg?rlkey=iiqijlybzuh3vsh2snb28ggdq&amp;dl=0","Click to download Image")</f>
      </c>
      <c r="B197" s="0">
        <f>HYPERLINK("https://dl.dropboxusercontent.com/scl/fi/mdphp9pw1ilixr5z30j9j/womens-hoodie-and-sweatshirt-size-chartsthea-hz.jpg?rlkey=ybcudgqt6qo0rib5dif6gm2ez&amp;dl=0","Click to download SizeChart")</f>
      </c>
      <c r="C197" s="0" t="inlineStr">
        <is>
          <t>Thea Women's Lightweight Hoodie</t>
        </is>
      </c>
      <c r="D197" s="0" t="inlineStr">
        <is>
          <t>'134635</t>
        </is>
      </c>
      <c r="E197" s="0" t="inlineStr">
        <is>
          <t>PUR THEA W BK:134635A-S</t>
        </is>
      </c>
      <c r="F197" s="0" t="inlineStr">
        <is>
          <t>'804134635042</t>
        </is>
      </c>
      <c r="G197" s="0" t="inlineStr">
        <is>
          <t>WOMENS</t>
        </is>
      </c>
      <c r="H197" s="0" t="inlineStr">
        <is>
          <t>S</t>
        </is>
      </c>
      <c r="I197" s="0">
        <v>52.99</v>
      </c>
      <c r="J197" s="0">
        <v>0</v>
      </c>
    </row>
    <row r="198" spans="1:10" customHeight="0">
      <c r="A198" s="0">
        <f>HYPERLINK("https://dl.dropboxusercontent.com/scl/fi/lv0t09smqlm0k2ecva53e/theapur96695.jpg?rlkey=iiqijlybzuh3vsh2snb28ggdq&amp;dl=0","Click to download Image")</f>
      </c>
      <c r="B198" s="0">
        <f>HYPERLINK("https://dl.dropboxusercontent.com/scl/fi/mdphp9pw1ilixr5z30j9j/womens-hoodie-and-sweatshirt-size-chartsthea-hz.jpg?rlkey=ybcudgqt6qo0rib5dif6gm2ez&amp;dl=0","Click to download SizeChart")</f>
      </c>
      <c r="C198" s="0" t="inlineStr">
        <is>
          <t>Thea Women's Lightweight Hoodie</t>
        </is>
      </c>
      <c r="D198" s="0" t="inlineStr">
        <is>
          <t>'134635</t>
        </is>
      </c>
      <c r="E198" s="0" t="inlineStr">
        <is>
          <t>PUR THEA W BK:134635B-M</t>
        </is>
      </c>
      <c r="F198" s="0" t="inlineStr">
        <is>
          <t>'804134635059</t>
        </is>
      </c>
      <c r="G198" s="0" t="inlineStr">
        <is>
          <t>WOMENS</t>
        </is>
      </c>
      <c r="H198" s="0" t="inlineStr">
        <is>
          <t>M</t>
        </is>
      </c>
      <c r="I198" s="0">
        <v>52.99</v>
      </c>
      <c r="J198" s="0">
        <v>0</v>
      </c>
    </row>
    <row r="199" spans="1:10" customHeight="0">
      <c r="A199" s="0">
        <f>HYPERLINK("https://dl.dropboxusercontent.com/scl/fi/lv0t09smqlm0k2ecva53e/theapur96695.jpg?rlkey=iiqijlybzuh3vsh2snb28ggdq&amp;dl=0","Click to download Image")</f>
      </c>
      <c r="B199" s="0">
        <f>HYPERLINK("https://dl.dropboxusercontent.com/scl/fi/mdphp9pw1ilixr5z30j9j/womens-hoodie-and-sweatshirt-size-chartsthea-hz.jpg?rlkey=ybcudgqt6qo0rib5dif6gm2ez&amp;dl=0","Click to download SizeChart")</f>
      </c>
      <c r="C199" s="0" t="inlineStr">
        <is>
          <t>Thea Women's Lightweight Hoodie</t>
        </is>
      </c>
      <c r="D199" s="0" t="inlineStr">
        <is>
          <t>'134635</t>
        </is>
      </c>
      <c r="E199" s="0" t="inlineStr">
        <is>
          <t>PUR THEA W BK:134635C-L</t>
        </is>
      </c>
      <c r="F199" s="0" t="inlineStr">
        <is>
          <t>'804134635066</t>
        </is>
      </c>
      <c r="G199" s="0" t="inlineStr">
        <is>
          <t>WOMENS</t>
        </is>
      </c>
      <c r="H199" s="0" t="inlineStr">
        <is>
          <t>L</t>
        </is>
      </c>
      <c r="I199" s="0">
        <v>52.99</v>
      </c>
      <c r="J199" s="0">
        <v>0</v>
      </c>
    </row>
    <row r="200" spans="1:10" customHeight="0">
      <c r="A200" s="0">
        <f>HYPERLINK("https://dl.dropboxusercontent.com/scl/fi/lv0t09smqlm0k2ecva53e/theapur96695.jpg?rlkey=iiqijlybzuh3vsh2snb28ggdq&amp;dl=0","Click to download Image")</f>
      </c>
      <c r="B200" s="0">
        <f>HYPERLINK("https://dl.dropboxusercontent.com/scl/fi/mdphp9pw1ilixr5z30j9j/womens-hoodie-and-sweatshirt-size-chartsthea-hz.jpg?rlkey=ybcudgqt6qo0rib5dif6gm2ez&amp;dl=0","Click to download SizeChart")</f>
      </c>
      <c r="C200" s="0" t="inlineStr">
        <is>
          <t>Thea Women's Lightweight Hoodie</t>
        </is>
      </c>
      <c r="D200" s="0" t="inlineStr">
        <is>
          <t>'134635</t>
        </is>
      </c>
      <c r="E200" s="0" t="inlineStr">
        <is>
          <t>PUR THEA W BK:134635D-XL</t>
        </is>
      </c>
      <c r="F200" s="0" t="inlineStr">
        <is>
          <t>'804134635073</t>
        </is>
      </c>
      <c r="G200" s="0" t="inlineStr">
        <is>
          <t>WOMENS</t>
        </is>
      </c>
      <c r="H200" s="0" t="inlineStr">
        <is>
          <t>XL</t>
        </is>
      </c>
      <c r="I200" s="0">
        <v>52.99</v>
      </c>
      <c r="J200" s="0">
        <v>2</v>
      </c>
    </row>
    <row r="201" spans="1:10" customHeight="0">
      <c r="A201" s="0">
        <f>HYPERLINK("https://dl.dropboxusercontent.com/scl/fi/lv0t09smqlm0k2ecva53e/theapur96695.jpg?rlkey=iiqijlybzuh3vsh2snb28ggdq&amp;dl=0","Click to download Image")</f>
      </c>
      <c r="B201" s="0">
        <f>HYPERLINK("https://dl.dropboxusercontent.com/scl/fi/mdphp9pw1ilixr5z30j9j/womens-hoodie-and-sweatshirt-size-chartsthea-hz.jpg?rlkey=ybcudgqt6qo0rib5dif6gm2ez&amp;dl=0","Click to download SizeChart")</f>
      </c>
      <c r="C201" s="0" t="inlineStr">
        <is>
          <t>Thea Women's Lightweight Hoodie</t>
        </is>
      </c>
      <c r="D201" s="0" t="inlineStr">
        <is>
          <t>'134635</t>
        </is>
      </c>
      <c r="E201" s="0" t="inlineStr">
        <is>
          <t>PUR THEA W BK:134635E-2XL</t>
        </is>
      </c>
      <c r="F201" s="0" t="inlineStr">
        <is>
          <t>'804134635080</t>
        </is>
      </c>
      <c r="G201" s="0" t="inlineStr">
        <is>
          <t>WOMENS</t>
        </is>
      </c>
      <c r="H201" s="0" t="inlineStr">
        <is>
          <t>2XL</t>
        </is>
      </c>
      <c r="I201" s="0">
        <v>52.99</v>
      </c>
      <c r="J201" s="0">
        <v>2</v>
      </c>
    </row>
    <row r="202" spans="1:10" customHeight="0">
      <c r="A202" s="0">
        <f>HYPERLINK("https://dl.dropboxusercontent.com/scl/fi/lv0t09smqlm0k2ecva53e/theapur96695.jpg?rlkey=iiqijlybzuh3vsh2snb28ggdq&amp;dl=0","Click to download Image")</f>
      </c>
      <c r="B202" s="0">
        <f>HYPERLINK("https://dl.dropboxusercontent.com/scl/fi/mdphp9pw1ilixr5z30j9j/womens-hoodie-and-sweatshirt-size-chartsthea-hz.jpg?rlkey=ybcudgqt6qo0rib5dif6gm2ez&amp;dl=0","Click to download SizeChart")</f>
      </c>
      <c r="C202" s="0" t="inlineStr">
        <is>
          <t>Thea Women's Lightweight Hoodie</t>
        </is>
      </c>
      <c r="D202" s="0" t="inlineStr">
        <is>
          <t>'134635</t>
        </is>
      </c>
      <c r="E202" s="0" t="inlineStr">
        <is>
          <t>PUR THEA W BK:134635F-3XL</t>
        </is>
      </c>
      <c r="F202" s="0" t="inlineStr">
        <is>
          <t>'804134635097</t>
        </is>
      </c>
      <c r="G202" s="0" t="inlineStr">
        <is>
          <t>WOMENS</t>
        </is>
      </c>
      <c r="H202" s="0" t="inlineStr">
        <is>
          <t>3XL</t>
        </is>
      </c>
      <c r="I202" s="0">
        <v>52.99</v>
      </c>
      <c r="J202" s="0">
        <v>0</v>
      </c>
    </row>
    <row r="203" spans="1:10" customHeight="0">
      <c r="A203" s="0">
        <f>HYPERLINK("https://dl.dropboxusercontent.com/scl/fi/lv0t09smqlm0k2ecva53e/theapur96695.jpg?rlkey=iiqijlybzuh3vsh2snb28ggdq&amp;dl=0","Click to download Image")</f>
      </c>
      <c r="B203" s="0">
        <f>HYPERLINK("https://dl.dropboxusercontent.com/scl/fi/mdphp9pw1ilixr5z30j9j/womens-hoodie-and-sweatshirt-size-chartsthea-hz.jpg?rlkey=ybcudgqt6qo0rib5dif6gm2ez&amp;dl=0","Click to download SizeChart")</f>
      </c>
      <c r="C203" s="0" t="inlineStr">
        <is>
          <t>Thea Women's Lightweight Hoodie</t>
        </is>
      </c>
      <c r="D203" s="0" t="inlineStr">
        <is>
          <t>'134635</t>
        </is>
      </c>
      <c r="E203" s="0" t="inlineStr">
        <is>
          <t>PUR THEA W BK 12PK:134635Z-12PK</t>
        </is>
      </c>
      <c r="F203" s="0" t="inlineStr">
        <is>
          <t>'804134635998</t>
        </is>
      </c>
      <c r="G203" s="0" t="inlineStr">
        <is>
          <t>WOMENS</t>
        </is>
      </c>
      <c r="H203" s="0" t="inlineStr">
        <is>
          <t>12 PACK</t>
        </is>
      </c>
      <c r="I203" s="0">
        <v>508.7</v>
      </c>
      <c r="J203" s="0">
        <v>0</v>
      </c>
    </row>
    <row r="204" spans="1:10" customHeight="0">
      <c r="A204" s="0">
        <f>HYPERLINK("https://dl.dropboxusercontent.com/scl/fi/9l3paq9qv7azdmex8bw6p/mountain-135159-tn.jpg?rlkey=04h7d16hmr1rk276r0hrnu3i4&amp;dl=0","Click to download Image")</f>
      </c>
      <c r="B204" s="0">
        <f>HYPERLINK("https://dl.dropboxusercontent.com/scl/fi/p9nc0wmpop3m1m1zwh517/mens-pullover-size-chartsblaise.jpg?rlkey=gnonmnnpokj07kpgwlfobtnw6&amp;dl=0","Click to download SizeChart")</f>
      </c>
      <c r="C204" s="0" t="inlineStr">
        <is>
          <t>Mountain Men's Pullover</t>
        </is>
      </c>
      <c r="D204" s="0" t="inlineStr">
        <is>
          <t>'135159</t>
        </is>
      </c>
      <c r="E204" s="0" t="inlineStr">
        <is>
          <t>PUR MOUNTA M LG:135159A-S</t>
        </is>
      </c>
      <c r="F204" s="0" t="inlineStr">
        <is>
          <t>'804135159042</t>
        </is>
      </c>
      <c r="G204" s="0" t="inlineStr">
        <is>
          <t>MENS</t>
        </is>
      </c>
      <c r="H204" s="0" t="inlineStr">
        <is>
          <t>S</t>
        </is>
      </c>
      <c r="I204" s="0">
        <v>54.99</v>
      </c>
      <c r="J204" s="0">
        <v>0</v>
      </c>
    </row>
    <row r="205" spans="1:10" customHeight="0">
      <c r="A205" s="0">
        <f>HYPERLINK("https://dl.dropboxusercontent.com/scl/fi/9l3paq9qv7azdmex8bw6p/mountain-135159-tn.jpg?rlkey=04h7d16hmr1rk276r0hrnu3i4&amp;dl=0","Click to download Image")</f>
      </c>
      <c r="B205" s="0">
        <f>HYPERLINK("https://dl.dropboxusercontent.com/scl/fi/p9nc0wmpop3m1m1zwh517/mens-pullover-size-chartsblaise.jpg?rlkey=gnonmnnpokj07kpgwlfobtnw6&amp;dl=0","Click to download SizeChart")</f>
      </c>
      <c r="C205" s="0" t="inlineStr">
        <is>
          <t>Mountain Men's Pullover</t>
        </is>
      </c>
      <c r="D205" s="0" t="inlineStr">
        <is>
          <t>'135159</t>
        </is>
      </c>
      <c r="E205" s="0" t="inlineStr">
        <is>
          <t>PUR MOUNTA M LG:135159B-M</t>
        </is>
      </c>
      <c r="F205" s="0" t="inlineStr">
        <is>
          <t>'804135159059</t>
        </is>
      </c>
      <c r="G205" s="0" t="inlineStr">
        <is>
          <t>MENS</t>
        </is>
      </c>
      <c r="H205" s="0" t="inlineStr">
        <is>
          <t>M</t>
        </is>
      </c>
      <c r="I205" s="0">
        <v>54.99</v>
      </c>
      <c r="J205" s="0">
        <v>0</v>
      </c>
    </row>
    <row r="206" spans="1:10" customHeight="0">
      <c r="A206" s="0">
        <f>HYPERLINK("https://dl.dropboxusercontent.com/scl/fi/9l3paq9qv7azdmex8bw6p/mountain-135159-tn.jpg?rlkey=04h7d16hmr1rk276r0hrnu3i4&amp;dl=0","Click to download Image")</f>
      </c>
      <c r="B206" s="0">
        <f>HYPERLINK("https://dl.dropboxusercontent.com/scl/fi/p9nc0wmpop3m1m1zwh517/mens-pullover-size-chartsblaise.jpg?rlkey=gnonmnnpokj07kpgwlfobtnw6&amp;dl=0","Click to download SizeChart")</f>
      </c>
      <c r="C206" s="0" t="inlineStr">
        <is>
          <t>Mountain Men's Pullover</t>
        </is>
      </c>
      <c r="D206" s="0" t="inlineStr">
        <is>
          <t>'135159</t>
        </is>
      </c>
      <c r="E206" s="0" t="inlineStr">
        <is>
          <t>PUR MOUNTA M LG:135159C-L</t>
        </is>
      </c>
      <c r="F206" s="0" t="inlineStr">
        <is>
          <t>'804135159066</t>
        </is>
      </c>
      <c r="G206" s="0" t="inlineStr">
        <is>
          <t>MENS</t>
        </is>
      </c>
      <c r="H206" s="0" t="inlineStr">
        <is>
          <t>L</t>
        </is>
      </c>
      <c r="I206" s="0">
        <v>54.99</v>
      </c>
      <c r="J206" s="0">
        <v>1</v>
      </c>
    </row>
    <row r="207" spans="1:10" customHeight="0">
      <c r="A207" s="0">
        <f>HYPERLINK("https://dl.dropboxusercontent.com/scl/fi/9l3paq9qv7azdmex8bw6p/mountain-135159-tn.jpg?rlkey=04h7d16hmr1rk276r0hrnu3i4&amp;dl=0","Click to download Image")</f>
      </c>
      <c r="B207" s="0">
        <f>HYPERLINK("https://dl.dropboxusercontent.com/scl/fi/p9nc0wmpop3m1m1zwh517/mens-pullover-size-chartsblaise.jpg?rlkey=gnonmnnpokj07kpgwlfobtnw6&amp;dl=0","Click to download SizeChart")</f>
      </c>
      <c r="C207" s="0" t="inlineStr">
        <is>
          <t>Mountain Men's Pullover</t>
        </is>
      </c>
      <c r="D207" s="0" t="inlineStr">
        <is>
          <t>'135159</t>
        </is>
      </c>
      <c r="E207" s="0" t="inlineStr">
        <is>
          <t>PUR MOUNTA M LG:135159D-XL</t>
        </is>
      </c>
      <c r="F207" s="0" t="inlineStr">
        <is>
          <t>'804135159073</t>
        </is>
      </c>
      <c r="G207" s="0" t="inlineStr">
        <is>
          <t>MENS</t>
        </is>
      </c>
      <c r="H207" s="0" t="inlineStr">
        <is>
          <t>XL</t>
        </is>
      </c>
      <c r="I207" s="0">
        <v>54.99</v>
      </c>
      <c r="J207" s="0">
        <v>1</v>
      </c>
    </row>
    <row r="208" spans="1:10" customHeight="0">
      <c r="A208" s="0">
        <f>HYPERLINK("https://dl.dropboxusercontent.com/scl/fi/9l3paq9qv7azdmex8bw6p/mountain-135159-tn.jpg?rlkey=04h7d16hmr1rk276r0hrnu3i4&amp;dl=0","Click to download Image")</f>
      </c>
      <c r="B208" s="0">
        <f>HYPERLINK("https://dl.dropboxusercontent.com/scl/fi/p9nc0wmpop3m1m1zwh517/mens-pullover-size-chartsblaise.jpg?rlkey=gnonmnnpokj07kpgwlfobtnw6&amp;dl=0","Click to download SizeChart")</f>
      </c>
      <c r="C208" s="0" t="inlineStr">
        <is>
          <t>Mountain Men's Pullover</t>
        </is>
      </c>
      <c r="D208" s="0" t="inlineStr">
        <is>
          <t>'135159</t>
        </is>
      </c>
      <c r="E208" s="0" t="inlineStr">
        <is>
          <t>PUR MOUNTA M LG:135159E-2XL</t>
        </is>
      </c>
      <c r="F208" s="0" t="inlineStr">
        <is>
          <t>'804135159080</t>
        </is>
      </c>
      <c r="G208" s="0" t="inlineStr">
        <is>
          <t>MENS</t>
        </is>
      </c>
      <c r="H208" s="0" t="inlineStr">
        <is>
          <t>2XL</t>
        </is>
      </c>
      <c r="I208" s="0">
        <v>54.99</v>
      </c>
      <c r="J208" s="0">
        <v>1</v>
      </c>
    </row>
    <row r="209" spans="1:10" customHeight="0">
      <c r="A209" s="0">
        <f>HYPERLINK("https://dl.dropboxusercontent.com/scl/fi/9l3paq9qv7azdmex8bw6p/mountain-135159-tn.jpg?rlkey=04h7d16hmr1rk276r0hrnu3i4&amp;dl=0","Click to download Image")</f>
      </c>
      <c r="B209" s="0">
        <f>HYPERLINK("https://dl.dropboxusercontent.com/scl/fi/p9nc0wmpop3m1m1zwh517/mens-pullover-size-chartsblaise.jpg?rlkey=gnonmnnpokj07kpgwlfobtnw6&amp;dl=0","Click to download SizeChart")</f>
      </c>
      <c r="C209" s="0" t="inlineStr">
        <is>
          <t>Mountain Men's Pullover</t>
        </is>
      </c>
      <c r="D209" s="0" t="inlineStr">
        <is>
          <t>'135159</t>
        </is>
      </c>
      <c r="E209" s="0" t="inlineStr">
        <is>
          <t>PUR MOUNTA M LG:135159F-3XL</t>
        </is>
      </c>
      <c r="F209" s="0" t="inlineStr">
        <is>
          <t>'804135159097</t>
        </is>
      </c>
      <c r="G209" s="0" t="inlineStr">
        <is>
          <t>MENS</t>
        </is>
      </c>
      <c r="H209" s="0" t="inlineStr">
        <is>
          <t>3XL</t>
        </is>
      </c>
      <c r="I209" s="0">
        <v>54.99</v>
      </c>
      <c r="J209" s="0">
        <v>0</v>
      </c>
    </row>
    <row r="210" spans="1:10" customHeight="0">
      <c r="A210" s="0">
        <f>HYPERLINK("https://dl.dropboxusercontent.com/scl/fi/9l3paq9qv7azdmex8bw6p/mountain-135159-tn.jpg?rlkey=04h7d16hmr1rk276r0hrnu3i4&amp;dl=0","Click to download Image")</f>
      </c>
      <c r="B210" s="0">
        <f>HYPERLINK("https://dl.dropboxusercontent.com/scl/fi/p9nc0wmpop3m1m1zwh517/mens-pullover-size-chartsblaise.jpg?rlkey=gnonmnnpokj07kpgwlfobtnw6&amp;dl=0","Click to download SizeChart")</f>
      </c>
      <c r="C210" s="0" t="inlineStr">
        <is>
          <t>Mountain Men's Pullover</t>
        </is>
      </c>
      <c r="D210" s="0" t="inlineStr">
        <is>
          <t>'135159</t>
        </is>
      </c>
      <c r="E210" s="0" t="inlineStr">
        <is>
          <t>PUR MOUNTA M LG 12PK:13515912PK</t>
        </is>
      </c>
      <c r="F210" s="0" t="inlineStr">
        <is>
          <t>'804135159998</t>
        </is>
      </c>
      <c r="G210" s="0" t="inlineStr">
        <is>
          <t>MENS</t>
        </is>
      </c>
      <c r="H210" s="0" t="inlineStr">
        <is>
          <t>12 PACK</t>
        </is>
      </c>
      <c r="I210" s="0">
        <v>534</v>
      </c>
      <c r="J210" s="0">
        <v>0</v>
      </c>
    </row>
    <row r="211" spans="1:10" customHeight="0">
      <c r="A211" s="0">
        <f>HYPERLINK("https://dl.dropboxusercontent.com/scl/fi/c7nts8ec7d0tlzu9wx9s7/121231af75619-1.jpg?rlkey=zhayu2omhb9creywx6673ma9m&amp;dl=0","Click to download Image")</f>
      </c>
      <c r="B211" s="0">
        <f>HYPERLINK("https://dl.dropboxusercontent.com/scl/fi/7jys0n0r6xwe19mwgilu1/graphic-update2022-womens.jpg?rlkey=iyyl88fqoyrpg1m3nddke3by4&amp;dl=0","Click to download SizeChart")</f>
      </c>
      <c r="C211" s="0" t="inlineStr">
        <is>
          <t>Maya Women's Laser Cut Jacket</t>
        </is>
      </c>
      <c r="D211" s="0" t="inlineStr">
        <is>
          <t>'121231</t>
        </is>
      </c>
      <c r="E211" s="0" t="inlineStr">
        <is>
          <t>PURDUE MAYA W BLACK:121231A-S</t>
        </is>
      </c>
      <c r="F211" s="0" t="inlineStr">
        <is>
          <t>'804121231042</t>
        </is>
      </c>
      <c r="G211" s="0" t="inlineStr">
        <is>
          <t>WOMENS</t>
        </is>
      </c>
      <c r="H211" s="0" t="inlineStr">
        <is>
          <t>S</t>
        </is>
      </c>
      <c r="I211" s="0">
        <v>59.99</v>
      </c>
      <c r="J211" s="0">
        <v>5</v>
      </c>
    </row>
    <row r="212" spans="1:10" customHeight="0">
      <c r="A212" s="0">
        <f>HYPERLINK("https://dl.dropboxusercontent.com/scl/fi/c7nts8ec7d0tlzu9wx9s7/121231af75619-1.jpg?rlkey=zhayu2omhb9creywx6673ma9m&amp;dl=0","Click to download Image")</f>
      </c>
      <c r="B212" s="0">
        <f>HYPERLINK("https://dl.dropboxusercontent.com/scl/fi/7jys0n0r6xwe19mwgilu1/graphic-update2022-womens.jpg?rlkey=iyyl88fqoyrpg1m3nddke3by4&amp;dl=0","Click to download SizeChart")</f>
      </c>
      <c r="C212" s="0" t="inlineStr">
        <is>
          <t>Maya Women's Laser Cut Jacket</t>
        </is>
      </c>
      <c r="D212" s="0" t="inlineStr">
        <is>
          <t>'121231</t>
        </is>
      </c>
      <c r="E212" s="0" t="inlineStr">
        <is>
          <t>PURDUE MAYA W BLACK:121231B-M</t>
        </is>
      </c>
      <c r="F212" s="0" t="inlineStr">
        <is>
          <t>'804121231059</t>
        </is>
      </c>
      <c r="G212" s="0" t="inlineStr">
        <is>
          <t>WOMENS</t>
        </is>
      </c>
      <c r="H212" s="0" t="inlineStr">
        <is>
          <t>M</t>
        </is>
      </c>
      <c r="I212" s="0">
        <v>59.99</v>
      </c>
      <c r="J212" s="0">
        <v>8</v>
      </c>
    </row>
    <row r="213" spans="1:10" customHeight="0">
      <c r="A213" s="0">
        <f>HYPERLINK("https://dl.dropboxusercontent.com/scl/fi/c7nts8ec7d0tlzu9wx9s7/121231af75619-1.jpg?rlkey=zhayu2omhb9creywx6673ma9m&amp;dl=0","Click to download Image")</f>
      </c>
      <c r="B213" s="0">
        <f>HYPERLINK("https://dl.dropboxusercontent.com/scl/fi/7jys0n0r6xwe19mwgilu1/graphic-update2022-womens.jpg?rlkey=iyyl88fqoyrpg1m3nddke3by4&amp;dl=0","Click to download SizeChart")</f>
      </c>
      <c r="C213" s="0" t="inlineStr">
        <is>
          <t>Maya Women's Laser Cut Jacket</t>
        </is>
      </c>
      <c r="D213" s="0" t="inlineStr">
        <is>
          <t>'121231</t>
        </is>
      </c>
      <c r="E213" s="0" t="inlineStr">
        <is>
          <t>PURDUE MAYA W BLACK:121231C-L</t>
        </is>
      </c>
      <c r="F213" s="0" t="inlineStr">
        <is>
          <t>'804121231066</t>
        </is>
      </c>
      <c r="G213" s="0" t="inlineStr">
        <is>
          <t>WOMENS</t>
        </is>
      </c>
      <c r="H213" s="0" t="inlineStr">
        <is>
          <t>L</t>
        </is>
      </c>
      <c r="I213" s="0">
        <v>59.99</v>
      </c>
      <c r="J213" s="0">
        <v>8</v>
      </c>
    </row>
    <row r="214" spans="1:10" customHeight="0">
      <c r="A214" s="0">
        <f>HYPERLINK("https://dl.dropboxusercontent.com/scl/fi/c7nts8ec7d0tlzu9wx9s7/121231af75619-1.jpg?rlkey=zhayu2omhb9creywx6673ma9m&amp;dl=0","Click to download Image")</f>
      </c>
      <c r="B214" s="0">
        <f>HYPERLINK("https://dl.dropboxusercontent.com/scl/fi/7jys0n0r6xwe19mwgilu1/graphic-update2022-womens.jpg?rlkey=iyyl88fqoyrpg1m3nddke3by4&amp;dl=0","Click to download SizeChart")</f>
      </c>
      <c r="C214" s="0" t="inlineStr">
        <is>
          <t>Maya Women's Laser Cut Jacket</t>
        </is>
      </c>
      <c r="D214" s="0" t="inlineStr">
        <is>
          <t>'121231</t>
        </is>
      </c>
      <c r="E214" s="0" t="inlineStr">
        <is>
          <t>PURDUE MAYA W BLACK:121231D-XL</t>
        </is>
      </c>
      <c r="F214" s="0" t="inlineStr">
        <is>
          <t>'804121231073</t>
        </is>
      </c>
      <c r="G214" s="0" t="inlineStr">
        <is>
          <t>WOMENS</t>
        </is>
      </c>
      <c r="H214" s="0" t="inlineStr">
        <is>
          <t>XL</t>
        </is>
      </c>
      <c r="I214" s="0">
        <v>59.99</v>
      </c>
      <c r="J214" s="0">
        <v>4</v>
      </c>
    </row>
    <row r="215" spans="1:10" customHeight="0">
      <c r="A215" s="0">
        <f>HYPERLINK("https://dl.dropboxusercontent.com/scl/fi/c7nts8ec7d0tlzu9wx9s7/121231af75619-1.jpg?rlkey=zhayu2omhb9creywx6673ma9m&amp;dl=0","Click to download Image")</f>
      </c>
      <c r="B215" s="0">
        <f>HYPERLINK("https://dl.dropboxusercontent.com/scl/fi/7jys0n0r6xwe19mwgilu1/graphic-update2022-womens.jpg?rlkey=iyyl88fqoyrpg1m3nddke3by4&amp;dl=0","Click to download SizeChart")</f>
      </c>
      <c r="C215" s="0" t="inlineStr">
        <is>
          <t>Maya Women's Laser Cut Jacket</t>
        </is>
      </c>
      <c r="D215" s="0" t="inlineStr">
        <is>
          <t>'121231</t>
        </is>
      </c>
      <c r="E215" s="0" t="inlineStr">
        <is>
          <t>PURDUE MAYA W BLACK:121231E-2XL</t>
        </is>
      </c>
      <c r="F215" s="0" t="inlineStr">
        <is>
          <t>'804121231080</t>
        </is>
      </c>
      <c r="G215" s="0" t="inlineStr">
        <is>
          <t>WOMENS</t>
        </is>
      </c>
      <c r="H215" s="0" t="inlineStr">
        <is>
          <t>2XL</t>
        </is>
      </c>
      <c r="I215" s="0">
        <v>61.99</v>
      </c>
      <c r="J215" s="0">
        <v>2</v>
      </c>
    </row>
    <row r="216" spans="1:10" customHeight="0">
      <c r="A216" s="0">
        <f>HYPERLINK("https://dl.dropboxusercontent.com/scl/fi/c7nts8ec7d0tlzu9wx9s7/121231af75619-1.jpg?rlkey=zhayu2omhb9creywx6673ma9m&amp;dl=0","Click to download Image")</f>
      </c>
      <c r="B216" s="0">
        <f>HYPERLINK("https://dl.dropboxusercontent.com/scl/fi/7jys0n0r6xwe19mwgilu1/graphic-update2022-womens.jpg?rlkey=iyyl88fqoyrpg1m3nddke3by4&amp;dl=0","Click to download SizeChart")</f>
      </c>
      <c r="C216" s="0" t="inlineStr">
        <is>
          <t>Maya Women's Laser Cut Jacket</t>
        </is>
      </c>
      <c r="D216" s="0" t="inlineStr">
        <is>
          <t>'121231</t>
        </is>
      </c>
      <c r="E216" s="0" t="inlineStr">
        <is>
          <t>PURDUE MAYA W BLACK:121231F-3XL</t>
        </is>
      </c>
      <c r="F216" s="0" t="inlineStr">
        <is>
          <t>'804121231097</t>
        </is>
      </c>
      <c r="G216" s="0" t="inlineStr">
        <is>
          <t>WOMENS</t>
        </is>
      </c>
      <c r="H216" s="0" t="inlineStr">
        <is>
          <t>3XL</t>
        </is>
      </c>
      <c r="I216" s="0">
        <v>61.99</v>
      </c>
      <c r="J216" s="0">
        <v>2</v>
      </c>
    </row>
    <row r="217" spans="1:10" customHeight="0">
      <c r="A217" s="0">
        <f>HYPERLINK("https://dl.dropboxusercontent.com/scl/fi/c7nts8ec7d0tlzu9wx9s7/121231af75619-1.jpg?rlkey=zhayu2omhb9creywx6673ma9m&amp;dl=0","Click to download Image")</f>
      </c>
      <c r="B217" s="0">
        <f>HYPERLINK("https://dl.dropboxusercontent.com/scl/fi/7jys0n0r6xwe19mwgilu1/graphic-update2022-womens.jpg?rlkey=iyyl88fqoyrpg1m3nddke3by4&amp;dl=0","Click to download SizeChart")</f>
      </c>
      <c r="C217" s="0" t="inlineStr">
        <is>
          <t>Maya Women's Laser Cut Jacket</t>
        </is>
      </c>
      <c r="D217" s="0" t="inlineStr">
        <is>
          <t>'121231</t>
        </is>
      </c>
      <c r="E217" s="0" t="inlineStr">
        <is>
          <t>PURDUE MAYA W BLACK 12 PACK:121231Z-12PK</t>
        </is>
      </c>
      <c r="F217" s="0" t="inlineStr">
        <is>
          <t>'804121231998</t>
        </is>
      </c>
      <c r="G217" s="0" t="inlineStr">
        <is>
          <t>WOMENS</t>
        </is>
      </c>
      <c r="H217" s="0" t="inlineStr">
        <is>
          <t>12 PACK</t>
        </is>
      </c>
      <c r="I217" s="0">
        <v>599.76</v>
      </c>
      <c r="J217" s="0">
        <v>2</v>
      </c>
    </row>
    <row r="218" spans="1:10" customHeight="0">
      <c r="A218" s="0">
        <f>HYPERLINK("https://dl.dropboxusercontent.com/scl/fi/f7o3jfaymj3pbkqd0miwa/121229-af.jpg?rlkey=w0rvzczj9rs3hjgo60291vm1n&amp;dl=0","Click to download Image")</f>
      </c>
      <c r="B218" s="0">
        <f>HYPERLINK("https://dl.dropboxusercontent.com/scl/fi/kmuivlu8yev32duygy0qe/mens-pullover-size-chartslinc.jpg?rlkey=gq0v7i5e05f84nq2gkxecqx5k&amp;dl=0","Click to download SizeChart")</f>
      </c>
      <c r="C218" s="0" t="inlineStr">
        <is>
          <t>Linc Men's Pullover</t>
        </is>
      </c>
      <c r="D218" s="0" t="inlineStr">
        <is>
          <t>'121229</t>
        </is>
      </c>
      <c r="E218" s="0" t="inlineStr">
        <is>
          <t>PURDUE LINC M HEATHER GREY:121229A-S</t>
        </is>
      </c>
      <c r="F218" s="0" t="inlineStr">
        <is>
          <t>'804121229049</t>
        </is>
      </c>
      <c r="G218" s="0" t="inlineStr">
        <is>
          <t>MENS</t>
        </is>
      </c>
      <c r="H218" s="0" t="inlineStr">
        <is>
          <t>S</t>
        </is>
      </c>
      <c r="I218" s="0">
        <v>49.99</v>
      </c>
      <c r="J218" s="0">
        <v>2</v>
      </c>
    </row>
    <row r="219" spans="1:10" customHeight="0">
      <c r="A219" s="0">
        <f>HYPERLINK("https://dl.dropboxusercontent.com/scl/fi/f7o3jfaymj3pbkqd0miwa/121229-af.jpg?rlkey=w0rvzczj9rs3hjgo60291vm1n&amp;dl=0","Click to download Image")</f>
      </c>
      <c r="B219" s="0">
        <f>HYPERLINK("https://dl.dropboxusercontent.com/scl/fi/kmuivlu8yev32duygy0qe/mens-pullover-size-chartslinc.jpg?rlkey=gq0v7i5e05f84nq2gkxecqx5k&amp;dl=0","Click to download SizeChart")</f>
      </c>
      <c r="C219" s="0" t="inlineStr">
        <is>
          <t>Linc Men's Pullover</t>
        </is>
      </c>
      <c r="D219" s="0" t="inlineStr">
        <is>
          <t>'121229</t>
        </is>
      </c>
      <c r="E219" s="0" t="inlineStr">
        <is>
          <t>PURDUE LINC M HEATHER GREY:121229B-M</t>
        </is>
      </c>
      <c r="F219" s="0" t="inlineStr">
        <is>
          <t>'804121229056</t>
        </is>
      </c>
      <c r="G219" s="0" t="inlineStr">
        <is>
          <t>MENS</t>
        </is>
      </c>
      <c r="H219" s="0" t="inlineStr">
        <is>
          <t>M</t>
        </is>
      </c>
      <c r="I219" s="0">
        <v>49.99</v>
      </c>
      <c r="J219" s="0">
        <v>0</v>
      </c>
    </row>
    <row r="220" spans="1:10" customHeight="0">
      <c r="A220" s="0">
        <f>HYPERLINK("https://dl.dropboxusercontent.com/scl/fi/f7o3jfaymj3pbkqd0miwa/121229-af.jpg?rlkey=w0rvzczj9rs3hjgo60291vm1n&amp;dl=0","Click to download Image")</f>
      </c>
      <c r="B220" s="0">
        <f>HYPERLINK("https://dl.dropboxusercontent.com/scl/fi/kmuivlu8yev32duygy0qe/mens-pullover-size-chartslinc.jpg?rlkey=gq0v7i5e05f84nq2gkxecqx5k&amp;dl=0","Click to download SizeChart")</f>
      </c>
      <c r="C220" s="0" t="inlineStr">
        <is>
          <t>Linc Men's Pullover</t>
        </is>
      </c>
      <c r="D220" s="0" t="inlineStr">
        <is>
          <t>'121229</t>
        </is>
      </c>
      <c r="E220" s="0" t="inlineStr">
        <is>
          <t>PURDUE LINC M HEATHER GREY:121229C-L</t>
        </is>
      </c>
      <c r="F220" s="0" t="inlineStr">
        <is>
          <t>'804121229063</t>
        </is>
      </c>
      <c r="G220" s="0" t="inlineStr">
        <is>
          <t>MENS</t>
        </is>
      </c>
      <c r="H220" s="0" t="inlineStr">
        <is>
          <t>L</t>
        </is>
      </c>
      <c r="I220" s="0">
        <v>49.99</v>
      </c>
      <c r="J220" s="0">
        <v>0</v>
      </c>
    </row>
    <row r="221" spans="1:10" customHeight="0">
      <c r="A221" s="0">
        <f>HYPERLINK("https://dl.dropboxusercontent.com/scl/fi/f7o3jfaymj3pbkqd0miwa/121229-af.jpg?rlkey=w0rvzczj9rs3hjgo60291vm1n&amp;dl=0","Click to download Image")</f>
      </c>
      <c r="B221" s="0">
        <f>HYPERLINK("https://dl.dropboxusercontent.com/scl/fi/kmuivlu8yev32duygy0qe/mens-pullover-size-chartslinc.jpg?rlkey=gq0v7i5e05f84nq2gkxecqx5k&amp;dl=0","Click to download SizeChart")</f>
      </c>
      <c r="C221" s="0" t="inlineStr">
        <is>
          <t>Linc Men's Pullover</t>
        </is>
      </c>
      <c r="D221" s="0" t="inlineStr">
        <is>
          <t>'121229</t>
        </is>
      </c>
      <c r="E221" s="0" t="inlineStr">
        <is>
          <t>PURDUE LINC M HEATHER GREY:121229D-XL</t>
        </is>
      </c>
      <c r="F221" s="0" t="inlineStr">
        <is>
          <t>'804121229070</t>
        </is>
      </c>
      <c r="G221" s="0" t="inlineStr">
        <is>
          <t>MENS</t>
        </is>
      </c>
      <c r="H221" s="0" t="inlineStr">
        <is>
          <t>XL</t>
        </is>
      </c>
      <c r="I221" s="0">
        <v>49.99</v>
      </c>
      <c r="J221" s="0">
        <v>0</v>
      </c>
    </row>
    <row r="222" spans="1:10" customHeight="0">
      <c r="A222" s="0">
        <f>HYPERLINK("https://dl.dropboxusercontent.com/scl/fi/f7o3jfaymj3pbkqd0miwa/121229-af.jpg?rlkey=w0rvzczj9rs3hjgo60291vm1n&amp;dl=0","Click to download Image")</f>
      </c>
      <c r="B222" s="0">
        <f>HYPERLINK("https://dl.dropboxusercontent.com/scl/fi/kmuivlu8yev32duygy0qe/mens-pullover-size-chartslinc.jpg?rlkey=gq0v7i5e05f84nq2gkxecqx5k&amp;dl=0","Click to download SizeChart")</f>
      </c>
      <c r="C222" s="0" t="inlineStr">
        <is>
          <t>Linc Men's Pullover</t>
        </is>
      </c>
      <c r="D222" s="0" t="inlineStr">
        <is>
          <t>'121229</t>
        </is>
      </c>
      <c r="E222" s="0" t="inlineStr">
        <is>
          <t>PURDUE LINC M HEATHER GREY:121229E-2XL</t>
        </is>
      </c>
      <c r="F222" s="0" t="inlineStr">
        <is>
          <t>'804121229087</t>
        </is>
      </c>
      <c r="G222" s="0" t="inlineStr">
        <is>
          <t>MENS</t>
        </is>
      </c>
      <c r="H222" s="0" t="inlineStr">
        <is>
          <t>2XL</t>
        </is>
      </c>
      <c r="I222" s="0">
        <v>49.99</v>
      </c>
      <c r="J222" s="0">
        <v>0</v>
      </c>
    </row>
    <row r="223" spans="1:10" customHeight="0">
      <c r="A223" s="0">
        <f>HYPERLINK("https://dl.dropboxusercontent.com/scl/fi/f7o3jfaymj3pbkqd0miwa/121229-af.jpg?rlkey=w0rvzczj9rs3hjgo60291vm1n&amp;dl=0","Click to download Image")</f>
      </c>
      <c r="B223" s="0">
        <f>HYPERLINK("https://dl.dropboxusercontent.com/scl/fi/kmuivlu8yev32duygy0qe/mens-pullover-size-chartslinc.jpg?rlkey=gq0v7i5e05f84nq2gkxecqx5k&amp;dl=0","Click to download SizeChart")</f>
      </c>
      <c r="C223" s="0" t="inlineStr">
        <is>
          <t>Linc Men's Pullover</t>
        </is>
      </c>
      <c r="D223" s="0" t="inlineStr">
        <is>
          <t>'121229</t>
        </is>
      </c>
      <c r="E223" s="0" t="inlineStr">
        <is>
          <t>PURDUE LINC M HEATHER GREY:121229F-3XL</t>
        </is>
      </c>
      <c r="F223" s="0" t="inlineStr">
        <is>
          <t>'804121229094</t>
        </is>
      </c>
      <c r="G223" s="0" t="inlineStr">
        <is>
          <t>MENS</t>
        </is>
      </c>
      <c r="H223" s="0" t="inlineStr">
        <is>
          <t>3XL</t>
        </is>
      </c>
      <c r="I223" s="0">
        <v>49.99</v>
      </c>
      <c r="J223" s="0">
        <v>0</v>
      </c>
    </row>
    <row r="224" spans="1:10" customHeight="0">
      <c r="A224" s="0">
        <f>HYPERLINK("https://dl.dropboxusercontent.com/scl/fi/f7o3jfaymj3pbkqd0miwa/121229-af.jpg?rlkey=w0rvzczj9rs3hjgo60291vm1n&amp;dl=0","Click to download Image")</f>
      </c>
      <c r="B224" s="0">
        <f>HYPERLINK("https://dl.dropboxusercontent.com/scl/fi/kmuivlu8yev32duygy0qe/mens-pullover-size-chartslinc.jpg?rlkey=gq0v7i5e05f84nq2gkxecqx5k&amp;dl=0","Click to download SizeChart")</f>
      </c>
      <c r="C224" s="0" t="inlineStr">
        <is>
          <t>Linc Men's Pullover</t>
        </is>
      </c>
      <c r="D224" s="0" t="inlineStr">
        <is>
          <t>'121229</t>
        </is>
      </c>
      <c r="E224" s="0" t="inlineStr">
        <is>
          <t>PURDUE LINC M HEATHER GREY 12 PACK:121229Z-12PK</t>
        </is>
      </c>
      <c r="F224" s="0" t="inlineStr">
        <is>
          <t>'804121229995</t>
        </is>
      </c>
      <c r="G224" s="0" t="inlineStr">
        <is>
          <t>MENS</t>
        </is>
      </c>
      <c r="H224" s="0" t="inlineStr">
        <is>
          <t>12 PACK</t>
        </is>
      </c>
      <c r="I224" s="0">
        <v>479.76</v>
      </c>
      <c r="J224" s="0">
        <v>0</v>
      </c>
    </row>
    <row r="225" spans="1:10" customHeight="0">
      <c r="A225" s="0">
        <f>HYPERLINK("https://dl.dropboxusercontent.com/scl/fi/hq9hn9iww2ko5i9tgfugs/127652t.jpg?rlkey=g59x8cazrc495hhtdp8kmscbv&amp;dl=0","Click to download Image")</f>
      </c>
      <c r="C225" s="0" t="inlineStr">
        <is>
          <t>Rosco Infant Cap</t>
        </is>
      </c>
      <c r="D225" s="0" t="inlineStr">
        <is>
          <t>'127652</t>
        </is>
      </c>
      <c r="E225" s="0" t="inlineStr">
        <is>
          <t>PUR ROSCO I BK:127652</t>
        </is>
      </c>
      <c r="F225" s="0" t="inlineStr">
        <is>
          <t>'704127652059</t>
        </is>
      </c>
      <c r="G225" s="0" t="inlineStr">
        <is>
          <t>INFANT</t>
        </is>
      </c>
      <c r="H225" s="0" t="inlineStr">
        <is>
          <t>INFANT</t>
        </is>
      </c>
      <c r="I225" s="0">
        <v>22.99</v>
      </c>
      <c r="J225" s="0">
        <v>18</v>
      </c>
    </row>
    <row r="226" spans="1:10" customHeight="0">
      <c r="A226" s="0">
        <f>HYPERLINK("https://dl.dropboxusercontent.com/scl/fi/ej1w03zfeqzuvetgkwmoc/114668-f.jpg?rlkey=5mpdcqloirbomkjh7lru4xcri&amp;dl=0","Click to download Image")</f>
      </c>
      <c r="C226" s="0" t="inlineStr">
        <is>
          <t>Benji Toddler Hoodie</t>
        </is>
      </c>
      <c r="D226" s="0" t="inlineStr">
        <is>
          <t>'114850</t>
        </is>
      </c>
      <c r="E226" s="0" t="inlineStr">
        <is>
          <t>PURDUE BENJI T GREY:114850A-2T</t>
        </is>
      </c>
      <c r="F226" s="0" t="inlineStr">
        <is>
          <t>'804114850083</t>
        </is>
      </c>
      <c r="G226" s="0" t="inlineStr">
        <is>
          <t>TODDLER</t>
        </is>
      </c>
      <c r="H226" s="0" t="inlineStr">
        <is>
          <t>2T</t>
        </is>
      </c>
      <c r="I226" s="0">
        <v>49.99</v>
      </c>
      <c r="J226" s="0">
        <v>0</v>
      </c>
    </row>
    <row r="227" spans="1:10" customHeight="0">
      <c r="A227" s="0">
        <f>HYPERLINK("https://dl.dropboxusercontent.com/scl/fi/ej1w03zfeqzuvetgkwmoc/114668-f.jpg?rlkey=5mpdcqloirbomkjh7lru4xcri&amp;dl=0","Click to download Image")</f>
      </c>
      <c r="C227" s="0" t="inlineStr">
        <is>
          <t>Benji Toddler Hoodie</t>
        </is>
      </c>
      <c r="D227" s="0" t="inlineStr">
        <is>
          <t>'114850</t>
        </is>
      </c>
      <c r="E227" s="0" t="inlineStr">
        <is>
          <t>PURDUE BENJI T GREY:114850B-3T</t>
        </is>
      </c>
      <c r="F227" s="0" t="inlineStr">
        <is>
          <t>'804114850090</t>
        </is>
      </c>
      <c r="G227" s="0" t="inlineStr">
        <is>
          <t>TODDLER</t>
        </is>
      </c>
      <c r="H227" s="0" t="inlineStr">
        <is>
          <t>3T</t>
        </is>
      </c>
      <c r="I227" s="0">
        <v>49.99</v>
      </c>
      <c r="J227" s="0">
        <v>0</v>
      </c>
    </row>
    <row r="228" spans="1:10" customHeight="0">
      <c r="A228" s="0">
        <f>HYPERLINK("https://dl.dropboxusercontent.com/scl/fi/ej1w03zfeqzuvetgkwmoc/114668-f.jpg?rlkey=5mpdcqloirbomkjh7lru4xcri&amp;dl=0","Click to download Image")</f>
      </c>
      <c r="C228" s="0" t="inlineStr">
        <is>
          <t>Benji Toddler Hoodie</t>
        </is>
      </c>
      <c r="D228" s="0" t="inlineStr">
        <is>
          <t>'114850</t>
        </is>
      </c>
      <c r="E228" s="0" t="inlineStr">
        <is>
          <t>PURDUE BENJI T GREY:114850C-4T</t>
        </is>
      </c>
      <c r="F228" s="0" t="inlineStr">
        <is>
          <t>'804114850106</t>
        </is>
      </c>
      <c r="G228" s="0" t="inlineStr">
        <is>
          <t>TODDLER</t>
        </is>
      </c>
      <c r="H228" s="0" t="inlineStr">
        <is>
          <t>4T</t>
        </is>
      </c>
      <c r="I228" s="0">
        <v>49.99</v>
      </c>
      <c r="J228" s="0">
        <v>0</v>
      </c>
    </row>
    <row r="229" spans="1:10" customHeight="0">
      <c r="A229" s="0">
        <f>HYPERLINK("https://dl.dropboxusercontent.com/scl/fi/ej1w03zfeqzuvetgkwmoc/114668-f.jpg?rlkey=5mpdcqloirbomkjh7lru4xcri&amp;dl=0","Click to download Image")</f>
      </c>
      <c r="C229" s="0" t="inlineStr">
        <is>
          <t>Benji Toddler Hoodie</t>
        </is>
      </c>
      <c r="D229" s="0" t="inlineStr">
        <is>
          <t>'114850</t>
        </is>
      </c>
      <c r="E229" s="0" t="inlineStr">
        <is>
          <t>PURDUE BENJI T GREY:114850D - 5T</t>
        </is>
      </c>
      <c r="F229" s="0" t="inlineStr">
        <is>
          <t>'804114850113</t>
        </is>
      </c>
      <c r="G229" s="0" t="inlineStr">
        <is>
          <t>TODDLER</t>
        </is>
      </c>
      <c r="H229" s="0" t="inlineStr">
        <is>
          <t>5T</t>
        </is>
      </c>
      <c r="I229" s="0">
        <v>49.99</v>
      </c>
      <c r="J229" s="0">
        <v>1</v>
      </c>
    </row>
    <row r="230" spans="1:10" customHeight="0">
      <c r="A230" s="0">
        <f>HYPERLINK("https://dl.dropboxusercontent.com/scl/fi/ej1w03zfeqzuvetgkwmoc/114668-f.jpg?rlkey=5mpdcqloirbomkjh7lru4xcri&amp;dl=0","Click to download Image")</f>
      </c>
      <c r="C230" s="0" t="inlineStr">
        <is>
          <t>Benji Toddler Hoodie</t>
        </is>
      </c>
      <c r="D230" s="0" t="inlineStr">
        <is>
          <t>'114850</t>
        </is>
      </c>
      <c r="E230" s="0" t="inlineStr">
        <is>
          <t>PURDUE BENJI T GREY 12 PACK:114850Z-12PK</t>
        </is>
      </c>
      <c r="F230" s="0" t="inlineStr">
        <is>
          <t>'804114850991</t>
        </is>
      </c>
      <c r="G230" s="0" t="inlineStr">
        <is>
          <t>TODDLER</t>
        </is>
      </c>
      <c r="H230" s="0" t="inlineStr">
        <is>
          <t>12 PACK</t>
        </is>
      </c>
      <c r="I230" s="0">
        <v>486</v>
      </c>
      <c r="J230" s="0">
        <v>0</v>
      </c>
    </row>
    <row r="231" spans="1:10" customHeight="0">
      <c r="A231" s="0">
        <f>HYPERLINK("https://dl.dropboxusercontent.com/scl/fi/8psith9sf0na49syv5jdr/123376web08263.jpg?rlkey=d9spzbjllpcrs8gca33j6n2jd&amp;dl=0","Click to download Image")</f>
      </c>
      <c r="C231" s="0" t="inlineStr">
        <is>
          <t>Addison Youth Beanie</t>
        </is>
      </c>
      <c r="D231" s="0" t="inlineStr">
        <is>
          <t>'123376</t>
        </is>
      </c>
      <c r="E231" s="0" t="inlineStr">
        <is>
          <t>PUR ADDISO Y BK:123376</t>
        </is>
      </c>
      <c r="F231" s="0" t="inlineStr">
        <is>
          <t>'704123376010</t>
        </is>
      </c>
      <c r="G231" s="0" t="inlineStr">
        <is>
          <t>YOUTH</t>
        </is>
      </c>
      <c r="H231" s="0" t="inlineStr">
        <is>
          <t>YOUTH</t>
        </is>
      </c>
      <c r="I231" s="0">
        <v>29.99</v>
      </c>
      <c r="J231" s="0">
        <v>14</v>
      </c>
    </row>
    <row r="232" spans="1:10" customHeight="0">
      <c r="A232" s="0">
        <f>HYPERLINK("https://dl.dropboxusercontent.com/scl/fi/w1ud7tb3uuxfex6tingp0/123362-af.jpg?rlkey=odlk08kbiod0i2f48zrrcxu6l&amp;dl=0","Click to download Image")</f>
      </c>
      <c r="C232" s="0" t="inlineStr">
        <is>
          <t>Leona Toddler Hoodie</t>
        </is>
      </c>
      <c r="D232" s="0" t="inlineStr">
        <is>
          <t>'123362</t>
        </is>
      </c>
      <c r="E232" s="0" t="inlineStr">
        <is>
          <t>PUR LEONA T GY:123362A-2T</t>
        </is>
      </c>
      <c r="F232" s="0" t="inlineStr">
        <is>
          <t>'804123362089</t>
        </is>
      </c>
      <c r="G232" s="0" t="inlineStr">
        <is>
          <t>TODDLER</t>
        </is>
      </c>
      <c r="H232" s="0" t="inlineStr">
        <is>
          <t>2T</t>
        </is>
      </c>
      <c r="I232" s="0">
        <v>29.99</v>
      </c>
      <c r="J232" s="0">
        <v>1</v>
      </c>
    </row>
    <row r="233" spans="1:10" customHeight="0">
      <c r="A233" s="0">
        <f>HYPERLINK("https://dl.dropboxusercontent.com/scl/fi/w1ud7tb3uuxfex6tingp0/123362-af.jpg?rlkey=odlk08kbiod0i2f48zrrcxu6l&amp;dl=0","Click to download Image")</f>
      </c>
      <c r="C233" s="0" t="inlineStr">
        <is>
          <t>Leona Toddler Hoodie</t>
        </is>
      </c>
      <c r="D233" s="0" t="inlineStr">
        <is>
          <t>'123362</t>
        </is>
      </c>
      <c r="E233" s="0" t="inlineStr">
        <is>
          <t>PUR LEONA T GY:123362B-3T</t>
        </is>
      </c>
      <c r="F233" s="0" t="inlineStr">
        <is>
          <t>'804123362096</t>
        </is>
      </c>
      <c r="G233" s="0" t="inlineStr">
        <is>
          <t>TODDLER</t>
        </is>
      </c>
      <c r="H233" s="0" t="inlineStr">
        <is>
          <t>3T</t>
        </is>
      </c>
      <c r="I233" s="0">
        <v>29.99</v>
      </c>
      <c r="J233" s="0">
        <v>1</v>
      </c>
    </row>
    <row r="234" spans="1:10" customHeight="0">
      <c r="A234" s="0">
        <f>HYPERLINK("https://dl.dropboxusercontent.com/scl/fi/w1ud7tb3uuxfex6tingp0/123362-af.jpg?rlkey=odlk08kbiod0i2f48zrrcxu6l&amp;dl=0","Click to download Image")</f>
      </c>
      <c r="C234" s="0" t="inlineStr">
        <is>
          <t>Leona Toddler Hoodie</t>
        </is>
      </c>
      <c r="D234" s="0" t="inlineStr">
        <is>
          <t>'123362</t>
        </is>
      </c>
      <c r="E234" s="0" t="inlineStr">
        <is>
          <t>PUR LEONA T GY:123362C-4T</t>
        </is>
      </c>
      <c r="F234" s="0" t="inlineStr">
        <is>
          <t>'804123362102</t>
        </is>
      </c>
      <c r="G234" s="0" t="inlineStr">
        <is>
          <t>TODDLER</t>
        </is>
      </c>
      <c r="H234" s="0" t="inlineStr">
        <is>
          <t>4T</t>
        </is>
      </c>
      <c r="I234" s="0">
        <v>29.99</v>
      </c>
      <c r="J234" s="0">
        <v>3</v>
      </c>
    </row>
    <row r="235" spans="1:10" customHeight="0">
      <c r="A235" s="0">
        <f>HYPERLINK("https://dl.dropboxusercontent.com/scl/fi/w1ud7tb3uuxfex6tingp0/123362-af.jpg?rlkey=odlk08kbiod0i2f48zrrcxu6l&amp;dl=0","Click to download Image")</f>
      </c>
      <c r="C235" s="0" t="inlineStr">
        <is>
          <t>Leona Toddler Hoodie</t>
        </is>
      </c>
      <c r="D235" s="0" t="inlineStr">
        <is>
          <t>'123362</t>
        </is>
      </c>
      <c r="E235" s="0" t="inlineStr">
        <is>
          <t>PUR LEONA T GY:123362D-5T</t>
        </is>
      </c>
      <c r="F235" s="0" t="inlineStr">
        <is>
          <t>'804123362119</t>
        </is>
      </c>
      <c r="G235" s="0" t="inlineStr">
        <is>
          <t>TODDLER</t>
        </is>
      </c>
      <c r="H235" s="0" t="inlineStr">
        <is>
          <t>5T</t>
        </is>
      </c>
      <c r="I235" s="0">
        <v>29.99</v>
      </c>
      <c r="J235" s="0">
        <v>2</v>
      </c>
    </row>
    <row r="236" spans="1:10" customHeight="0">
      <c r="A236" s="0">
        <f>HYPERLINK("https://dl.dropboxusercontent.com/scl/fi/w1ud7tb3uuxfex6tingp0/123362-af.jpg?rlkey=odlk08kbiod0i2f48zrrcxu6l&amp;dl=0","Click to download Image")</f>
      </c>
      <c r="C236" s="0" t="inlineStr">
        <is>
          <t>Leona Toddler Hoodie</t>
        </is>
      </c>
      <c r="D236" s="0" t="inlineStr">
        <is>
          <t>'123362</t>
        </is>
      </c>
      <c r="E236" s="0" t="inlineStr">
        <is>
          <t>PUR LEONA T GY 12PK:123362Z-12PK</t>
        </is>
      </c>
      <c r="F236" s="0" t="inlineStr">
        <is>
          <t>'804123362997</t>
        </is>
      </c>
      <c r="G236" s="0" t="inlineStr">
        <is>
          <t>TODDLER</t>
        </is>
      </c>
      <c r="H236" s="0" t="inlineStr">
        <is>
          <t>12 PACK</t>
        </is>
      </c>
      <c r="I236" s="0">
        <v>288</v>
      </c>
      <c r="J236" s="0">
        <v>0</v>
      </c>
    </row>
    <row r="237" spans="1:10" customHeight="0">
      <c r="A237" s="0">
        <f>HYPERLINK("https://dl.dropboxusercontent.com/scl/fi/lm3iw7jp6az46fctr5234/114390af.jpg?rlkey=krdl62c5hbr02k516i2dkqpgf&amp;dl=0","Click to download Image")</f>
      </c>
      <c r="B237" s="0">
        <f>HYPERLINK("https://dl.dropboxusercontent.com/scl/fi/dunx1nmd8ec45si12afpv/mens-t-shirt-size-chartsfelix.jpg?rlkey=5osws7ywnzutiief6rj67pbv4&amp;dl=0","Click to download SizeChart")</f>
      </c>
      <c r="C237" s="0" t="inlineStr">
        <is>
          <t>Felix Men's Long Sleeve Shirt</t>
        </is>
      </c>
      <c r="D237" s="0" t="inlineStr">
        <is>
          <t>'114390</t>
        </is>
      </c>
      <c r="E237" s="0" t="inlineStr">
        <is>
          <t>PURDUE FELIX M BLACK:114390A-S</t>
        </is>
      </c>
      <c r="F237" s="0" t="inlineStr">
        <is>
          <t>'804114390046</t>
        </is>
      </c>
      <c r="G237" s="0" t="inlineStr">
        <is>
          <t>MENS</t>
        </is>
      </c>
      <c r="H237" s="0" t="inlineStr">
        <is>
          <t>S</t>
        </is>
      </c>
      <c r="I237" s="0">
        <v>29.99</v>
      </c>
      <c r="J237" s="0">
        <v>0</v>
      </c>
    </row>
    <row r="238" spans="1:10" customHeight="0">
      <c r="A238" s="0">
        <f>HYPERLINK("https://dl.dropboxusercontent.com/scl/fi/lm3iw7jp6az46fctr5234/114390af.jpg?rlkey=krdl62c5hbr02k516i2dkqpgf&amp;dl=0","Click to download Image")</f>
      </c>
      <c r="B238" s="0">
        <f>HYPERLINK("https://dl.dropboxusercontent.com/scl/fi/dunx1nmd8ec45si12afpv/mens-t-shirt-size-chartsfelix.jpg?rlkey=5osws7ywnzutiief6rj67pbv4&amp;dl=0","Click to download SizeChart")</f>
      </c>
      <c r="C238" s="0" t="inlineStr">
        <is>
          <t>Felix Men's Long Sleeve Shirt</t>
        </is>
      </c>
      <c r="D238" s="0" t="inlineStr">
        <is>
          <t>'114390</t>
        </is>
      </c>
      <c r="E238" s="0" t="inlineStr">
        <is>
          <t>PURDUE FELIX M BLACK:114390B-M</t>
        </is>
      </c>
      <c r="F238" s="0" t="inlineStr">
        <is>
          <t>'804114390053</t>
        </is>
      </c>
      <c r="G238" s="0" t="inlineStr">
        <is>
          <t>MENS</t>
        </is>
      </c>
      <c r="H238" s="0" t="inlineStr">
        <is>
          <t>M</t>
        </is>
      </c>
      <c r="I238" s="0">
        <v>29.99</v>
      </c>
      <c r="J238" s="0">
        <v>0</v>
      </c>
    </row>
    <row r="239" spans="1:10" customHeight="0">
      <c r="A239" s="0">
        <f>HYPERLINK("https://dl.dropboxusercontent.com/scl/fi/lm3iw7jp6az46fctr5234/114390af.jpg?rlkey=krdl62c5hbr02k516i2dkqpgf&amp;dl=0","Click to download Image")</f>
      </c>
      <c r="B239" s="0">
        <f>HYPERLINK("https://dl.dropboxusercontent.com/scl/fi/dunx1nmd8ec45si12afpv/mens-t-shirt-size-chartsfelix.jpg?rlkey=5osws7ywnzutiief6rj67pbv4&amp;dl=0","Click to download SizeChart")</f>
      </c>
      <c r="C239" s="0" t="inlineStr">
        <is>
          <t>Felix Men's Long Sleeve Shirt</t>
        </is>
      </c>
      <c r="D239" s="0" t="inlineStr">
        <is>
          <t>'114390</t>
        </is>
      </c>
      <c r="E239" s="0" t="inlineStr">
        <is>
          <t>PURDUE FELIX M BLACK:114390C-L</t>
        </is>
      </c>
      <c r="F239" s="0" t="inlineStr">
        <is>
          <t>'804114390060</t>
        </is>
      </c>
      <c r="G239" s="0" t="inlineStr">
        <is>
          <t>MENS</t>
        </is>
      </c>
      <c r="H239" s="0" t="inlineStr">
        <is>
          <t>L</t>
        </is>
      </c>
      <c r="I239" s="0">
        <v>29.99</v>
      </c>
      <c r="J239" s="0">
        <v>1</v>
      </c>
    </row>
    <row r="240" spans="1:10" customHeight="0">
      <c r="A240" s="0">
        <f>HYPERLINK("https://dl.dropboxusercontent.com/scl/fi/lm3iw7jp6az46fctr5234/114390af.jpg?rlkey=krdl62c5hbr02k516i2dkqpgf&amp;dl=0","Click to download Image")</f>
      </c>
      <c r="B240" s="0">
        <f>HYPERLINK("https://dl.dropboxusercontent.com/scl/fi/dunx1nmd8ec45si12afpv/mens-t-shirt-size-chartsfelix.jpg?rlkey=5osws7ywnzutiief6rj67pbv4&amp;dl=0","Click to download SizeChart")</f>
      </c>
      <c r="C240" s="0" t="inlineStr">
        <is>
          <t>Felix Men's Long Sleeve Shirt</t>
        </is>
      </c>
      <c r="D240" s="0" t="inlineStr">
        <is>
          <t>'114390</t>
        </is>
      </c>
      <c r="E240" s="0" t="inlineStr">
        <is>
          <t>PURDUE FELIX M BLACK:114390D-XL</t>
        </is>
      </c>
      <c r="F240" s="0" t="inlineStr">
        <is>
          <t>'804114390077</t>
        </is>
      </c>
      <c r="G240" s="0" t="inlineStr">
        <is>
          <t>MENS</t>
        </is>
      </c>
      <c r="H240" s="0" t="inlineStr">
        <is>
          <t>XL</t>
        </is>
      </c>
      <c r="I240" s="0">
        <v>29.99</v>
      </c>
      <c r="J240" s="0">
        <v>0</v>
      </c>
    </row>
    <row r="241" spans="1:10" customHeight="0">
      <c r="A241" s="0">
        <f>HYPERLINK("https://dl.dropboxusercontent.com/scl/fi/lm3iw7jp6az46fctr5234/114390af.jpg?rlkey=krdl62c5hbr02k516i2dkqpgf&amp;dl=0","Click to download Image")</f>
      </c>
      <c r="B241" s="0">
        <f>HYPERLINK("https://dl.dropboxusercontent.com/scl/fi/dunx1nmd8ec45si12afpv/mens-t-shirt-size-chartsfelix.jpg?rlkey=5osws7ywnzutiief6rj67pbv4&amp;dl=0","Click to download SizeChart")</f>
      </c>
      <c r="C241" s="0" t="inlineStr">
        <is>
          <t>Felix Men's Long Sleeve Shirt</t>
        </is>
      </c>
      <c r="D241" s="0" t="inlineStr">
        <is>
          <t>'114390</t>
        </is>
      </c>
      <c r="E241" s="0" t="inlineStr">
        <is>
          <t>PURDUE FELIX M BLACK:114390E-2XL</t>
        </is>
      </c>
      <c r="F241" s="0" t="inlineStr">
        <is>
          <t>'804114390084</t>
        </is>
      </c>
      <c r="G241" s="0" t="inlineStr">
        <is>
          <t>MENS</t>
        </is>
      </c>
      <c r="H241" s="0" t="inlineStr">
        <is>
          <t>2XL</t>
        </is>
      </c>
      <c r="I241" s="0">
        <v>31.99</v>
      </c>
      <c r="J241" s="0">
        <v>1</v>
      </c>
    </row>
    <row r="242" spans="1:10" customHeight="0">
      <c r="A242" s="0">
        <f>HYPERLINK("https://dl.dropboxusercontent.com/scl/fi/lm3iw7jp6az46fctr5234/114390af.jpg?rlkey=krdl62c5hbr02k516i2dkqpgf&amp;dl=0","Click to download Image")</f>
      </c>
      <c r="B242" s="0">
        <f>HYPERLINK("https://dl.dropboxusercontent.com/scl/fi/dunx1nmd8ec45si12afpv/mens-t-shirt-size-chartsfelix.jpg?rlkey=5osws7ywnzutiief6rj67pbv4&amp;dl=0","Click to download SizeChart")</f>
      </c>
      <c r="C242" s="0" t="inlineStr">
        <is>
          <t>Felix Men's Long Sleeve Shirt</t>
        </is>
      </c>
      <c r="D242" s="0" t="inlineStr">
        <is>
          <t>'114390</t>
        </is>
      </c>
      <c r="E242" s="0" t="inlineStr">
        <is>
          <t>PURDUE FELIX M BLACK:114390F-3XL</t>
        </is>
      </c>
      <c r="F242" s="0" t="inlineStr">
        <is>
          <t>'804114390091</t>
        </is>
      </c>
      <c r="G242" s="0" t="inlineStr">
        <is>
          <t>MENS</t>
        </is>
      </c>
      <c r="H242" s="0" t="inlineStr">
        <is>
          <t>3XL</t>
        </is>
      </c>
      <c r="I242" s="0">
        <v>31.99</v>
      </c>
      <c r="J242" s="0">
        <v>0</v>
      </c>
    </row>
    <row r="243" spans="1:10" customHeight="0">
      <c r="A243" s="0">
        <f>HYPERLINK("https://dl.dropboxusercontent.com/scl/fi/lm3iw7jp6az46fctr5234/114390af.jpg?rlkey=krdl62c5hbr02k516i2dkqpgf&amp;dl=0","Click to download Image")</f>
      </c>
      <c r="B243" s="0">
        <f>HYPERLINK("https://dl.dropboxusercontent.com/scl/fi/dunx1nmd8ec45si12afpv/mens-t-shirt-size-chartsfelix.jpg?rlkey=5osws7ywnzutiief6rj67pbv4&amp;dl=0","Click to download SizeChart")</f>
      </c>
      <c r="C243" s="0" t="inlineStr">
        <is>
          <t>Felix Men's Long Sleeve Shirt</t>
        </is>
      </c>
      <c r="D243" s="0" t="inlineStr">
        <is>
          <t>'114390</t>
        </is>
      </c>
      <c r="E243" s="0" t="inlineStr">
        <is>
          <t>PURDUE FELIX M BLACK 12 PACK:114390Z-12PK</t>
        </is>
      </c>
      <c r="F243" s="0" t="inlineStr">
        <is>
          <t>'804114390992</t>
        </is>
      </c>
      <c r="G243" s="0" t="inlineStr">
        <is>
          <t>MENS</t>
        </is>
      </c>
      <c r="H243" s="0" t="inlineStr">
        <is>
          <t>12 PACK</t>
        </is>
      </c>
      <c r="I243" s="0">
        <v>341.88</v>
      </c>
      <c r="J243" s="0">
        <v>0</v>
      </c>
    </row>
    <row r="244" spans="1:10" customHeight="0">
      <c r="A244" s="0">
        <f>HYPERLINK("https://dl.dropboxusercontent.com/scl/fi/yarx8z7hudo81beg9epcl/109055af.jpg?rlkey=pubjypzpzjn8e3m9o4nnnlrpi&amp;dl=0","Click to download Image")</f>
      </c>
      <c r="B244" s="0">
        <f>HYPERLINK("https://dl.dropboxusercontent.com/scl/fi/vu3auv7eim2p67rfrjgsf/mens-hoodie-size-chartsgrinnell.jpg?rlkey=o8bxije6o4xb69t7g1xnfnets&amp;dl=0","Click to download SizeChart")</f>
      </c>
      <c r="C244" s="0" t="inlineStr">
        <is>
          <t>Grinnell Men's Midweight Hoodie</t>
        </is>
      </c>
      <c r="D244" s="0" t="inlineStr">
        <is>
          <t>'109055</t>
        </is>
      </c>
      <c r="E244" s="0" t="inlineStr">
        <is>
          <t>PURDUE GRINNELL:109055A-S</t>
        </is>
      </c>
      <c r="F244" s="0" t="inlineStr">
        <is>
          <t>'800109055013</t>
        </is>
      </c>
      <c r="G244" s="0" t="inlineStr">
        <is>
          <t>MENS</t>
        </is>
      </c>
      <c r="H244" s="0" t="inlineStr">
        <is>
          <t>S</t>
        </is>
      </c>
      <c r="I244" s="0">
        <v>39.99</v>
      </c>
      <c r="J244" s="0">
        <v>4</v>
      </c>
    </row>
    <row r="245" spans="1:10" customHeight="0">
      <c r="A245" s="0">
        <f>HYPERLINK("https://dl.dropboxusercontent.com/scl/fi/yarx8z7hudo81beg9epcl/109055af.jpg?rlkey=pubjypzpzjn8e3m9o4nnnlrpi&amp;dl=0","Click to download Image")</f>
      </c>
      <c r="B245" s="0">
        <f>HYPERLINK("https://dl.dropboxusercontent.com/scl/fi/vu3auv7eim2p67rfrjgsf/mens-hoodie-size-chartsgrinnell.jpg?rlkey=o8bxije6o4xb69t7g1xnfnets&amp;dl=0","Click to download SizeChart")</f>
      </c>
      <c r="C245" s="0" t="inlineStr">
        <is>
          <t>Grinnell Men's Midweight Hoodie</t>
        </is>
      </c>
      <c r="D245" s="0" t="inlineStr">
        <is>
          <t>'109055</t>
        </is>
      </c>
      <c r="E245" s="0" t="inlineStr">
        <is>
          <t>PURDUE GRINNELL:109055B-M</t>
        </is>
      </c>
      <c r="F245" s="0" t="inlineStr">
        <is>
          <t>'800109055020</t>
        </is>
      </c>
      <c r="G245" s="0" t="inlineStr">
        <is>
          <t>MENS</t>
        </is>
      </c>
      <c r="H245" s="0" t="inlineStr">
        <is>
          <t>M</t>
        </is>
      </c>
      <c r="I245" s="0">
        <v>39.99</v>
      </c>
      <c r="J245" s="0">
        <v>8</v>
      </c>
    </row>
    <row r="246" spans="1:10" customHeight="0">
      <c r="A246" s="0">
        <f>HYPERLINK("https://dl.dropboxusercontent.com/scl/fi/yarx8z7hudo81beg9epcl/109055af.jpg?rlkey=pubjypzpzjn8e3m9o4nnnlrpi&amp;dl=0","Click to download Image")</f>
      </c>
      <c r="B246" s="0">
        <f>HYPERLINK("https://dl.dropboxusercontent.com/scl/fi/vu3auv7eim2p67rfrjgsf/mens-hoodie-size-chartsgrinnell.jpg?rlkey=o8bxije6o4xb69t7g1xnfnets&amp;dl=0","Click to download SizeChart")</f>
      </c>
      <c r="C246" s="0" t="inlineStr">
        <is>
          <t>Grinnell Men's Midweight Hoodie</t>
        </is>
      </c>
      <c r="D246" s="0" t="inlineStr">
        <is>
          <t>'109055</t>
        </is>
      </c>
      <c r="E246" s="0" t="inlineStr">
        <is>
          <t>PURDUE GRINNELL:109055C-L</t>
        </is>
      </c>
      <c r="F246" s="0" t="inlineStr">
        <is>
          <t>'800109055037</t>
        </is>
      </c>
      <c r="G246" s="0" t="inlineStr">
        <is>
          <t>MENS</t>
        </is>
      </c>
      <c r="H246" s="0" t="inlineStr">
        <is>
          <t>L</t>
        </is>
      </c>
      <c r="I246" s="0">
        <v>39.99</v>
      </c>
      <c r="J246" s="0">
        <v>11</v>
      </c>
    </row>
    <row r="247" spans="1:10" customHeight="0">
      <c r="A247" s="0">
        <f>HYPERLINK("https://dl.dropboxusercontent.com/scl/fi/yarx8z7hudo81beg9epcl/109055af.jpg?rlkey=pubjypzpzjn8e3m9o4nnnlrpi&amp;dl=0","Click to download Image")</f>
      </c>
      <c r="B247" s="0">
        <f>HYPERLINK("https://dl.dropboxusercontent.com/scl/fi/vu3auv7eim2p67rfrjgsf/mens-hoodie-size-chartsgrinnell.jpg?rlkey=o8bxije6o4xb69t7g1xnfnets&amp;dl=0","Click to download SizeChart")</f>
      </c>
      <c r="C247" s="0" t="inlineStr">
        <is>
          <t>Grinnell Men's Midweight Hoodie</t>
        </is>
      </c>
      <c r="D247" s="0" t="inlineStr">
        <is>
          <t>'109055</t>
        </is>
      </c>
      <c r="E247" s="0" t="inlineStr">
        <is>
          <t>PURDUE GRINNELL:109055D-XL</t>
        </is>
      </c>
      <c r="F247" s="0" t="inlineStr">
        <is>
          <t>'800109055044</t>
        </is>
      </c>
      <c r="G247" s="0" t="inlineStr">
        <is>
          <t>MENS</t>
        </is>
      </c>
      <c r="H247" s="0" t="inlineStr">
        <is>
          <t>XL</t>
        </is>
      </c>
      <c r="I247" s="0">
        <v>39.99</v>
      </c>
      <c r="J247" s="0">
        <v>12</v>
      </c>
    </row>
    <row r="248" spans="1:10" customHeight="0">
      <c r="A248" s="0">
        <f>HYPERLINK("https://dl.dropboxusercontent.com/scl/fi/yarx8z7hudo81beg9epcl/109055af.jpg?rlkey=pubjypzpzjn8e3m9o4nnnlrpi&amp;dl=0","Click to download Image")</f>
      </c>
      <c r="B248" s="0">
        <f>HYPERLINK("https://dl.dropboxusercontent.com/scl/fi/vu3auv7eim2p67rfrjgsf/mens-hoodie-size-chartsgrinnell.jpg?rlkey=o8bxije6o4xb69t7g1xnfnets&amp;dl=0","Click to download SizeChart")</f>
      </c>
      <c r="C248" s="0" t="inlineStr">
        <is>
          <t>Grinnell Men's Midweight Hoodie</t>
        </is>
      </c>
      <c r="D248" s="0" t="inlineStr">
        <is>
          <t>'109055</t>
        </is>
      </c>
      <c r="E248" s="0" t="inlineStr">
        <is>
          <t>PURDUE GRINNELL:109055E-2XL</t>
        </is>
      </c>
      <c r="F248" s="0" t="inlineStr">
        <is>
          <t>'800109055051</t>
        </is>
      </c>
      <c r="G248" s="0" t="inlineStr">
        <is>
          <t>MENS</t>
        </is>
      </c>
      <c r="H248" s="0" t="inlineStr">
        <is>
          <t>2XL</t>
        </is>
      </c>
      <c r="I248" s="0">
        <v>41.99</v>
      </c>
      <c r="J248" s="0">
        <v>5</v>
      </c>
    </row>
    <row r="249" spans="1:10" customHeight="0">
      <c r="A249" s="0">
        <f>HYPERLINK("https://dl.dropboxusercontent.com/scl/fi/yarx8z7hudo81beg9epcl/109055af.jpg?rlkey=pubjypzpzjn8e3m9o4nnnlrpi&amp;dl=0","Click to download Image")</f>
      </c>
      <c r="B249" s="0">
        <f>HYPERLINK("https://dl.dropboxusercontent.com/scl/fi/vu3auv7eim2p67rfrjgsf/mens-hoodie-size-chartsgrinnell.jpg?rlkey=o8bxije6o4xb69t7g1xnfnets&amp;dl=0","Click to download SizeChart")</f>
      </c>
      <c r="C249" s="0" t="inlineStr">
        <is>
          <t>Grinnell Men's Midweight Hoodie</t>
        </is>
      </c>
      <c r="D249" s="0" t="inlineStr">
        <is>
          <t>'109055</t>
        </is>
      </c>
      <c r="E249" s="0" t="inlineStr">
        <is>
          <t>PURDUE GRINNELL:109055F-3XL</t>
        </is>
      </c>
      <c r="F249" s="0" t="inlineStr">
        <is>
          <t>'800109055068</t>
        </is>
      </c>
      <c r="G249" s="0" t="inlineStr">
        <is>
          <t>MENS</t>
        </is>
      </c>
      <c r="H249" s="0" t="inlineStr">
        <is>
          <t>3XL</t>
        </is>
      </c>
      <c r="I249" s="0">
        <v>41.99</v>
      </c>
      <c r="J249" s="0">
        <v>5</v>
      </c>
    </row>
    <row r="250" spans="1:10" customHeight="0">
      <c r="A250" s="0">
        <f>HYPERLINK("https://dl.dropboxusercontent.com/scl/fi/9zkgqye03rneelp52tl3a/108977af19058.jpg?rlkey=mjzwtladub8d2e4uudovbcsx7&amp;dl=0","Click to download Image")</f>
      </c>
      <c r="B250" s="0">
        <f>HYPERLINK("https://dl.dropboxusercontent.com/scl/fi/j6khw32ke7ead0bgflzr5/womens-hoodie-and-sweatshirt-size-chartsvictoria.jpg?rlkey=dszz3s9jg4kezzq4fsbjg5dzr&amp;dl=0","Click to download SizeChart")</f>
      </c>
      <c r="C250" s="0" t="inlineStr">
        <is>
          <t>Victoria Women's Cowl Neck Pullover</t>
        </is>
      </c>
      <c r="D250" s="0" t="inlineStr">
        <is>
          <t>'108977</t>
        </is>
      </c>
      <c r="E250" s="0" t="inlineStr">
        <is>
          <t>PURDUE VICTORIA GREY:108977A-S</t>
        </is>
      </c>
      <c r="F250" s="0" t="inlineStr">
        <is>
          <t>'800108977019</t>
        </is>
      </c>
      <c r="G250" s="0" t="inlineStr">
        <is>
          <t>WOMENS</t>
        </is>
      </c>
      <c r="H250" s="0" t="inlineStr">
        <is>
          <t>S</t>
        </is>
      </c>
      <c r="I250" s="0">
        <v>49.99</v>
      </c>
      <c r="J250" s="0">
        <v>7</v>
      </c>
    </row>
    <row r="251" spans="1:10" customHeight="0">
      <c r="A251" s="0">
        <f>HYPERLINK("https://dl.dropboxusercontent.com/scl/fi/9zkgqye03rneelp52tl3a/108977af19058.jpg?rlkey=mjzwtladub8d2e4uudovbcsx7&amp;dl=0","Click to download Image")</f>
      </c>
      <c r="B251" s="0">
        <f>HYPERLINK("https://dl.dropboxusercontent.com/scl/fi/j6khw32ke7ead0bgflzr5/womens-hoodie-and-sweatshirt-size-chartsvictoria.jpg?rlkey=dszz3s9jg4kezzq4fsbjg5dzr&amp;dl=0","Click to download SizeChart")</f>
      </c>
      <c r="C251" s="0" t="inlineStr">
        <is>
          <t>Victoria Women's Cowl Neck Pullover</t>
        </is>
      </c>
      <c r="D251" s="0" t="inlineStr">
        <is>
          <t>'108977</t>
        </is>
      </c>
      <c r="E251" s="0" t="inlineStr">
        <is>
          <t>PURDUE VICTORIA GREY:108977B-M</t>
        </is>
      </c>
      <c r="F251" s="0" t="inlineStr">
        <is>
          <t>'800108977026</t>
        </is>
      </c>
      <c r="G251" s="0" t="inlineStr">
        <is>
          <t>WOMENS</t>
        </is>
      </c>
      <c r="H251" s="0" t="inlineStr">
        <is>
          <t>M</t>
        </is>
      </c>
      <c r="I251" s="0">
        <v>49.99</v>
      </c>
      <c r="J251" s="0">
        <v>22</v>
      </c>
    </row>
    <row r="252" spans="1:10" customHeight="0">
      <c r="A252" s="0">
        <f>HYPERLINK("https://dl.dropboxusercontent.com/scl/fi/9zkgqye03rneelp52tl3a/108977af19058.jpg?rlkey=mjzwtladub8d2e4uudovbcsx7&amp;dl=0","Click to download Image")</f>
      </c>
      <c r="B252" s="0">
        <f>HYPERLINK("https://dl.dropboxusercontent.com/scl/fi/j6khw32ke7ead0bgflzr5/womens-hoodie-and-sweatshirt-size-chartsvictoria.jpg?rlkey=dszz3s9jg4kezzq4fsbjg5dzr&amp;dl=0","Click to download SizeChart")</f>
      </c>
      <c r="C252" s="0" t="inlineStr">
        <is>
          <t>Victoria Women's Cowl Neck Pullover</t>
        </is>
      </c>
      <c r="D252" s="0" t="inlineStr">
        <is>
          <t>'108977</t>
        </is>
      </c>
      <c r="E252" s="0" t="inlineStr">
        <is>
          <t>PURDUE VICTORIA GREY:108977C-L</t>
        </is>
      </c>
      <c r="F252" s="0" t="inlineStr">
        <is>
          <t>'800108977033</t>
        </is>
      </c>
      <c r="G252" s="0" t="inlineStr">
        <is>
          <t>WOMENS</t>
        </is>
      </c>
      <c r="H252" s="0" t="inlineStr">
        <is>
          <t>L</t>
        </is>
      </c>
      <c r="I252" s="0">
        <v>49.99</v>
      </c>
      <c r="J252" s="0">
        <v>22</v>
      </c>
    </row>
    <row r="253" spans="1:10" customHeight="0">
      <c r="A253" s="0">
        <f>HYPERLINK("https://dl.dropboxusercontent.com/scl/fi/9zkgqye03rneelp52tl3a/108977af19058.jpg?rlkey=mjzwtladub8d2e4uudovbcsx7&amp;dl=0","Click to download Image")</f>
      </c>
      <c r="B253" s="0">
        <f>HYPERLINK("https://dl.dropboxusercontent.com/scl/fi/j6khw32ke7ead0bgflzr5/womens-hoodie-and-sweatshirt-size-chartsvictoria.jpg?rlkey=dszz3s9jg4kezzq4fsbjg5dzr&amp;dl=0","Click to download SizeChart")</f>
      </c>
      <c r="C253" s="0" t="inlineStr">
        <is>
          <t>Victoria Women's Cowl Neck Pullover</t>
        </is>
      </c>
      <c r="D253" s="0" t="inlineStr">
        <is>
          <t>'108977</t>
        </is>
      </c>
      <c r="E253" s="0" t="inlineStr">
        <is>
          <t>PURDUE VICTORIA GREY:108977D-XL</t>
        </is>
      </c>
      <c r="F253" s="0" t="inlineStr">
        <is>
          <t>'800108977040</t>
        </is>
      </c>
      <c r="G253" s="0" t="inlineStr">
        <is>
          <t>WOMENS</t>
        </is>
      </c>
      <c r="H253" s="0" t="inlineStr">
        <is>
          <t>XL</t>
        </is>
      </c>
      <c r="I253" s="0">
        <v>49.99</v>
      </c>
      <c r="J253" s="0">
        <v>14</v>
      </c>
    </row>
    <row r="254" spans="1:10" customHeight="0">
      <c r="A254" s="0">
        <f>HYPERLINK("https://dl.dropboxusercontent.com/scl/fi/9zkgqye03rneelp52tl3a/108977af19058.jpg?rlkey=mjzwtladub8d2e4uudovbcsx7&amp;dl=0","Click to download Image")</f>
      </c>
      <c r="B254" s="0">
        <f>HYPERLINK("https://dl.dropboxusercontent.com/scl/fi/j6khw32ke7ead0bgflzr5/womens-hoodie-and-sweatshirt-size-chartsvictoria.jpg?rlkey=dszz3s9jg4kezzq4fsbjg5dzr&amp;dl=0","Click to download SizeChart")</f>
      </c>
      <c r="C254" s="0" t="inlineStr">
        <is>
          <t>Victoria Women's Cowl Neck Pullover</t>
        </is>
      </c>
      <c r="D254" s="0" t="inlineStr">
        <is>
          <t>'108977</t>
        </is>
      </c>
      <c r="E254" s="0" t="inlineStr">
        <is>
          <t>PURDUE VICTORIA GREY:108977E-2XL</t>
        </is>
      </c>
      <c r="F254" s="0" t="inlineStr">
        <is>
          <t>'800108977057</t>
        </is>
      </c>
      <c r="G254" s="0" t="inlineStr">
        <is>
          <t>WOMENS</t>
        </is>
      </c>
      <c r="H254" s="0" t="inlineStr">
        <is>
          <t>2XL</t>
        </is>
      </c>
      <c r="I254" s="0">
        <v>49.99</v>
      </c>
      <c r="J254" s="0">
        <v>2</v>
      </c>
    </row>
    <row r="255" spans="1:10" customHeight="0">
      <c r="A255" s="0">
        <f>HYPERLINK("https://dl.dropboxusercontent.com/scl/fi/9zkgqye03rneelp52tl3a/108977af19058.jpg?rlkey=mjzwtladub8d2e4uudovbcsx7&amp;dl=0","Click to download Image")</f>
      </c>
      <c r="B255" s="0">
        <f>HYPERLINK("https://dl.dropboxusercontent.com/scl/fi/j6khw32ke7ead0bgflzr5/womens-hoodie-and-sweatshirt-size-chartsvictoria.jpg?rlkey=dszz3s9jg4kezzq4fsbjg5dzr&amp;dl=0","Click to download SizeChart")</f>
      </c>
      <c r="C255" s="0" t="inlineStr">
        <is>
          <t>Victoria Women's Cowl Neck Pullover</t>
        </is>
      </c>
      <c r="D255" s="0" t="inlineStr">
        <is>
          <t>'108977</t>
        </is>
      </c>
      <c r="E255" s="0" t="inlineStr">
        <is>
          <t>PURDUE VICTORIA GREY:108977F-3XL</t>
        </is>
      </c>
      <c r="F255" s="0" t="inlineStr">
        <is>
          <t>'800108977064</t>
        </is>
      </c>
      <c r="G255" s="0" t="inlineStr">
        <is>
          <t>WOMENS</t>
        </is>
      </c>
      <c r="H255" s="0" t="inlineStr">
        <is>
          <t>3XL</t>
        </is>
      </c>
      <c r="I255" s="0">
        <v>49.99</v>
      </c>
      <c r="J255" s="0">
        <v>3</v>
      </c>
    </row>
    <row r="256" spans="1:10" customHeight="0">
      <c r="A256" s="0">
        <f>HYPERLINK("https://dl.dropboxusercontent.com/scl/fi/w8y59z0wq1vd84eb7o90m/114427-af.jpg?rlkey=tif1szscqcu2hjh8cj21s8f3j&amp;dl=0","Click to download Image")</f>
      </c>
      <c r="B256" s="0">
        <f>HYPERLINK("https://dl.dropboxusercontent.com/scl/fi/f7v0fkuouipuobnch6j2l/mens-pullover-size-chartssilas.jpg?rlkey=08tg7uymfgtsw5nre839tyoov&amp;dl=0","Click to download SizeChart")</f>
      </c>
      <c r="C256" s="0" t="inlineStr">
        <is>
          <t>Silas Men's Lightweight 1/4 Pullover</t>
        </is>
      </c>
      <c r="D256" s="0" t="inlineStr">
        <is>
          <t>'114427</t>
        </is>
      </c>
      <c r="E256" s="0" t="inlineStr">
        <is>
          <t>PURDUE SILAS M BLACK:114427A-S</t>
        </is>
      </c>
      <c r="F256" s="0" t="inlineStr">
        <is>
          <t>'804114427049</t>
        </is>
      </c>
      <c r="G256" s="0" t="inlineStr">
        <is>
          <t>MENS</t>
        </is>
      </c>
      <c r="H256" s="0" t="inlineStr">
        <is>
          <t>S</t>
        </is>
      </c>
      <c r="I256" s="0">
        <v>39.99</v>
      </c>
      <c r="J256" s="0">
        <v>2</v>
      </c>
    </row>
    <row r="257" spans="1:10" customHeight="0">
      <c r="A257" s="0">
        <f>HYPERLINK("https://dl.dropboxusercontent.com/scl/fi/w8y59z0wq1vd84eb7o90m/114427-af.jpg?rlkey=tif1szscqcu2hjh8cj21s8f3j&amp;dl=0","Click to download Image")</f>
      </c>
      <c r="B257" s="0">
        <f>HYPERLINK("https://dl.dropboxusercontent.com/scl/fi/f7v0fkuouipuobnch6j2l/mens-pullover-size-chartssilas.jpg?rlkey=08tg7uymfgtsw5nre839tyoov&amp;dl=0","Click to download SizeChart")</f>
      </c>
      <c r="C257" s="0" t="inlineStr">
        <is>
          <t>Silas Men's Lightweight 1/4 Pullover</t>
        </is>
      </c>
      <c r="D257" s="0" t="inlineStr">
        <is>
          <t>'114427</t>
        </is>
      </c>
      <c r="E257" s="0" t="inlineStr">
        <is>
          <t>PURDUE SILAS M BLACK:114427B-M</t>
        </is>
      </c>
      <c r="F257" s="0" t="inlineStr">
        <is>
          <t>'804114427056</t>
        </is>
      </c>
      <c r="G257" s="0" t="inlineStr">
        <is>
          <t>MENS</t>
        </is>
      </c>
      <c r="H257" s="0" t="inlineStr">
        <is>
          <t>M</t>
        </is>
      </c>
      <c r="I257" s="0">
        <v>39.99</v>
      </c>
      <c r="J257" s="0">
        <v>3</v>
      </c>
    </row>
    <row r="258" spans="1:10" customHeight="0">
      <c r="A258" s="0">
        <f>HYPERLINK("https://dl.dropboxusercontent.com/scl/fi/w8y59z0wq1vd84eb7o90m/114427-af.jpg?rlkey=tif1szscqcu2hjh8cj21s8f3j&amp;dl=0","Click to download Image")</f>
      </c>
      <c r="B258" s="0">
        <f>HYPERLINK("https://dl.dropboxusercontent.com/scl/fi/f7v0fkuouipuobnch6j2l/mens-pullover-size-chartssilas.jpg?rlkey=08tg7uymfgtsw5nre839tyoov&amp;dl=0","Click to download SizeChart")</f>
      </c>
      <c r="C258" s="0" t="inlineStr">
        <is>
          <t>Silas Men's Lightweight 1/4 Pullover</t>
        </is>
      </c>
      <c r="D258" s="0" t="inlineStr">
        <is>
          <t>'114427</t>
        </is>
      </c>
      <c r="E258" s="0" t="inlineStr">
        <is>
          <t>PURDUE SILAS M BLACK:114427C-L</t>
        </is>
      </c>
      <c r="F258" s="0" t="inlineStr">
        <is>
          <t>'804114427063</t>
        </is>
      </c>
      <c r="G258" s="0" t="inlineStr">
        <is>
          <t>MENS</t>
        </is>
      </c>
      <c r="H258" s="0" t="inlineStr">
        <is>
          <t>L</t>
        </is>
      </c>
      <c r="I258" s="0">
        <v>39.99</v>
      </c>
      <c r="J258" s="0">
        <v>6</v>
      </c>
    </row>
    <row r="259" spans="1:10" customHeight="0">
      <c r="A259" s="0">
        <f>HYPERLINK("https://dl.dropboxusercontent.com/scl/fi/w8y59z0wq1vd84eb7o90m/114427-af.jpg?rlkey=tif1szscqcu2hjh8cj21s8f3j&amp;dl=0","Click to download Image")</f>
      </c>
      <c r="B259" s="0">
        <f>HYPERLINK("https://dl.dropboxusercontent.com/scl/fi/f7v0fkuouipuobnch6j2l/mens-pullover-size-chartssilas.jpg?rlkey=08tg7uymfgtsw5nre839tyoov&amp;dl=0","Click to download SizeChart")</f>
      </c>
      <c r="C259" s="0" t="inlineStr">
        <is>
          <t>Silas Men's Lightweight 1/4 Pullover</t>
        </is>
      </c>
      <c r="D259" s="0" t="inlineStr">
        <is>
          <t>'114427</t>
        </is>
      </c>
      <c r="E259" s="0" t="inlineStr">
        <is>
          <t>PURDUE SILAS M BLACK:114427D-XL</t>
        </is>
      </c>
      <c r="F259" s="0" t="inlineStr">
        <is>
          <t>'804114427070</t>
        </is>
      </c>
      <c r="G259" s="0" t="inlineStr">
        <is>
          <t>MENS</t>
        </is>
      </c>
      <c r="H259" s="0" t="inlineStr">
        <is>
          <t>XL</t>
        </is>
      </c>
      <c r="I259" s="0">
        <v>39.99</v>
      </c>
      <c r="J259" s="0">
        <v>6</v>
      </c>
    </row>
    <row r="260" spans="1:10" customHeight="0">
      <c r="A260" s="0">
        <f>HYPERLINK("https://dl.dropboxusercontent.com/scl/fi/w8y59z0wq1vd84eb7o90m/114427-af.jpg?rlkey=tif1szscqcu2hjh8cj21s8f3j&amp;dl=0","Click to download Image")</f>
      </c>
      <c r="B260" s="0">
        <f>HYPERLINK("https://dl.dropboxusercontent.com/scl/fi/f7v0fkuouipuobnch6j2l/mens-pullover-size-chartssilas.jpg?rlkey=08tg7uymfgtsw5nre839tyoov&amp;dl=0","Click to download SizeChart")</f>
      </c>
      <c r="C260" s="0" t="inlineStr">
        <is>
          <t>Silas Men's Lightweight 1/4 Pullover</t>
        </is>
      </c>
      <c r="D260" s="0" t="inlineStr">
        <is>
          <t>'114427</t>
        </is>
      </c>
      <c r="E260" s="0" t="inlineStr">
        <is>
          <t>PURDUE SILAS M BLACK:114427E-2XL</t>
        </is>
      </c>
      <c r="F260" s="0" t="inlineStr">
        <is>
          <t>'804114427087</t>
        </is>
      </c>
      <c r="G260" s="0" t="inlineStr">
        <is>
          <t>MENS</t>
        </is>
      </c>
      <c r="H260" s="0" t="inlineStr">
        <is>
          <t>2XL</t>
        </is>
      </c>
      <c r="I260" s="0">
        <v>41.99</v>
      </c>
      <c r="J260" s="0">
        <v>0</v>
      </c>
    </row>
    <row r="261" spans="1:10" customHeight="0">
      <c r="A261" s="0">
        <f>HYPERLINK("https://dl.dropboxusercontent.com/scl/fi/w8y59z0wq1vd84eb7o90m/114427-af.jpg?rlkey=tif1szscqcu2hjh8cj21s8f3j&amp;dl=0","Click to download Image")</f>
      </c>
      <c r="B261" s="0">
        <f>HYPERLINK("https://dl.dropboxusercontent.com/scl/fi/f7v0fkuouipuobnch6j2l/mens-pullover-size-chartssilas.jpg?rlkey=08tg7uymfgtsw5nre839tyoov&amp;dl=0","Click to download SizeChart")</f>
      </c>
      <c r="C261" s="0" t="inlineStr">
        <is>
          <t>Silas Men's Lightweight 1/4 Pullover</t>
        </is>
      </c>
      <c r="D261" s="0" t="inlineStr">
        <is>
          <t>'114427</t>
        </is>
      </c>
      <c r="E261" s="0" t="inlineStr">
        <is>
          <t>PURDUE SILAS M BLACK:114427F-3XL</t>
        </is>
      </c>
      <c r="F261" s="0" t="inlineStr">
        <is>
          <t>'804114427094</t>
        </is>
      </c>
      <c r="G261" s="0" t="inlineStr">
        <is>
          <t>MENS</t>
        </is>
      </c>
      <c r="H261" s="0" t="inlineStr">
        <is>
          <t>3XL</t>
        </is>
      </c>
      <c r="I261" s="0">
        <v>41.99</v>
      </c>
      <c r="J261" s="0">
        <v>1</v>
      </c>
    </row>
    <row r="262" spans="1:10" customHeight="0">
      <c r="A262" s="0">
        <f>HYPERLINK("https://dl.dropboxusercontent.com/scl/fi/w8y59z0wq1vd84eb7o90m/114427-af.jpg?rlkey=tif1szscqcu2hjh8cj21s8f3j&amp;dl=0","Click to download Image")</f>
      </c>
      <c r="B262" s="0">
        <f>HYPERLINK("https://dl.dropboxusercontent.com/scl/fi/f7v0fkuouipuobnch6j2l/mens-pullover-size-chartssilas.jpg?rlkey=08tg7uymfgtsw5nre839tyoov&amp;dl=0","Click to download SizeChart")</f>
      </c>
      <c r="C262" s="0" t="inlineStr">
        <is>
          <t>Silas Men's Lightweight 1/4 Pullover</t>
        </is>
      </c>
      <c r="D262" s="0" t="inlineStr">
        <is>
          <t>'114427</t>
        </is>
      </c>
      <c r="E262" s="0" t="inlineStr">
        <is>
          <t>PURDUE SILAS M BLACK 12 PACK:114427Z-12PK</t>
        </is>
      </c>
      <c r="F262" s="0" t="inlineStr">
        <is>
          <t>'804114427995</t>
        </is>
      </c>
      <c r="G262" s="0" t="inlineStr">
        <is>
          <t>MENS</t>
        </is>
      </c>
      <c r="H262" s="0" t="inlineStr">
        <is>
          <t>12 PACK</t>
        </is>
      </c>
      <c r="I262" s="0">
        <v>390</v>
      </c>
      <c r="J262" s="0">
        <v>0</v>
      </c>
    </row>
    <row r="263" spans="1:10" customHeight="0">
      <c r="A263" s="0">
        <f>HYPERLINK("https://dl.dropboxusercontent.com/scl/fi/142z2epg9j65m67zr4rxq/114585-af.jpg?rlkey=jy0f6uyc6r5o80gru15xforke&amp;dl=0","Click to download Image")</f>
      </c>
      <c r="B263" s="0">
        <f>HYPERLINK("https://dl.dropboxusercontent.com/scl/fi/booq1qhewn7il1ao5oiix/womens-jackets-size-chartsathena.jpg?rlkey=kmfhlcntmma5xougas2df64q2&amp;dl=0","Click to download SizeChart")</f>
      </c>
      <c r="C263" s="0" t="inlineStr">
        <is>
          <t>Athena Women's Quilted Jacket</t>
        </is>
      </c>
      <c r="D263" s="0" t="inlineStr">
        <is>
          <t>'114585</t>
        </is>
      </c>
      <c r="E263" s="0" t="inlineStr">
        <is>
          <t>PURDUE ATHENA W GREY:114585A-S</t>
        </is>
      </c>
      <c r="F263" s="0" t="inlineStr">
        <is>
          <t>'804114585046</t>
        </is>
      </c>
      <c r="G263" s="0" t="inlineStr">
        <is>
          <t>WOMENS</t>
        </is>
      </c>
      <c r="H263" s="0" t="inlineStr">
        <is>
          <t>S</t>
        </is>
      </c>
      <c r="I263" s="0">
        <v>69.99</v>
      </c>
      <c r="J263" s="0">
        <v>0</v>
      </c>
    </row>
    <row r="264" spans="1:10" customHeight="0">
      <c r="A264" s="0">
        <f>HYPERLINK("https://dl.dropboxusercontent.com/scl/fi/142z2epg9j65m67zr4rxq/114585-af.jpg?rlkey=jy0f6uyc6r5o80gru15xforke&amp;dl=0","Click to download Image")</f>
      </c>
      <c r="B264" s="0">
        <f>HYPERLINK("https://dl.dropboxusercontent.com/scl/fi/booq1qhewn7il1ao5oiix/womens-jackets-size-chartsathena.jpg?rlkey=kmfhlcntmma5xougas2df64q2&amp;dl=0","Click to download SizeChart")</f>
      </c>
      <c r="C264" s="0" t="inlineStr">
        <is>
          <t>Athena Women's Quilted Jacket</t>
        </is>
      </c>
      <c r="D264" s="0" t="inlineStr">
        <is>
          <t>'114585</t>
        </is>
      </c>
      <c r="E264" s="0" t="inlineStr">
        <is>
          <t>PURDUE ATHENA W GREY:114585B-M</t>
        </is>
      </c>
      <c r="F264" s="0" t="inlineStr">
        <is>
          <t>'804114585053</t>
        </is>
      </c>
      <c r="G264" s="0" t="inlineStr">
        <is>
          <t>WOMENS</t>
        </is>
      </c>
      <c r="H264" s="0" t="inlineStr">
        <is>
          <t>M</t>
        </is>
      </c>
      <c r="I264" s="0">
        <v>69.99</v>
      </c>
      <c r="J264" s="0">
        <v>5</v>
      </c>
    </row>
    <row r="265" spans="1:10" customHeight="0">
      <c r="A265" s="0">
        <f>HYPERLINK("https://dl.dropboxusercontent.com/scl/fi/142z2epg9j65m67zr4rxq/114585-af.jpg?rlkey=jy0f6uyc6r5o80gru15xforke&amp;dl=0","Click to download Image")</f>
      </c>
      <c r="B265" s="0">
        <f>HYPERLINK("https://dl.dropboxusercontent.com/scl/fi/booq1qhewn7il1ao5oiix/womens-jackets-size-chartsathena.jpg?rlkey=kmfhlcntmma5xougas2df64q2&amp;dl=0","Click to download SizeChart")</f>
      </c>
      <c r="C265" s="0" t="inlineStr">
        <is>
          <t>Athena Women's Quilted Jacket</t>
        </is>
      </c>
      <c r="D265" s="0" t="inlineStr">
        <is>
          <t>'114585</t>
        </is>
      </c>
      <c r="E265" s="0" t="inlineStr">
        <is>
          <t>PURDUE ATHENA W GREY:114585C-L</t>
        </is>
      </c>
      <c r="F265" s="0" t="inlineStr">
        <is>
          <t>'804114585060</t>
        </is>
      </c>
      <c r="G265" s="0" t="inlineStr">
        <is>
          <t>WOMENS</t>
        </is>
      </c>
      <c r="H265" s="0" t="inlineStr">
        <is>
          <t>L</t>
        </is>
      </c>
      <c r="I265" s="0">
        <v>69.99</v>
      </c>
      <c r="J265" s="0">
        <v>0</v>
      </c>
    </row>
    <row r="266" spans="1:10" customHeight="0">
      <c r="A266" s="0">
        <f>HYPERLINK("https://dl.dropboxusercontent.com/scl/fi/142z2epg9j65m67zr4rxq/114585-af.jpg?rlkey=jy0f6uyc6r5o80gru15xforke&amp;dl=0","Click to download Image")</f>
      </c>
      <c r="B266" s="0">
        <f>HYPERLINK("https://dl.dropboxusercontent.com/scl/fi/booq1qhewn7il1ao5oiix/womens-jackets-size-chartsathena.jpg?rlkey=kmfhlcntmma5xougas2df64q2&amp;dl=0","Click to download SizeChart")</f>
      </c>
      <c r="C266" s="0" t="inlineStr">
        <is>
          <t>Athena Women's Quilted Jacket</t>
        </is>
      </c>
      <c r="D266" s="0" t="inlineStr">
        <is>
          <t>'114585</t>
        </is>
      </c>
      <c r="E266" s="0" t="inlineStr">
        <is>
          <t>PURDUE ATHENA W GREY:114585D-XL</t>
        </is>
      </c>
      <c r="F266" s="0" t="inlineStr">
        <is>
          <t>'804114585077</t>
        </is>
      </c>
      <c r="G266" s="0" t="inlineStr">
        <is>
          <t>WOMENS</t>
        </is>
      </c>
      <c r="H266" s="0" t="inlineStr">
        <is>
          <t>XL</t>
        </is>
      </c>
      <c r="I266" s="0">
        <v>69.99</v>
      </c>
      <c r="J266" s="0">
        <v>1</v>
      </c>
    </row>
    <row r="267" spans="1:10" customHeight="0">
      <c r="A267" s="0">
        <f>HYPERLINK("https://dl.dropboxusercontent.com/scl/fi/142z2epg9j65m67zr4rxq/114585-af.jpg?rlkey=jy0f6uyc6r5o80gru15xforke&amp;dl=0","Click to download Image")</f>
      </c>
      <c r="B267" s="0">
        <f>HYPERLINK("https://dl.dropboxusercontent.com/scl/fi/booq1qhewn7il1ao5oiix/womens-jackets-size-chartsathena.jpg?rlkey=kmfhlcntmma5xougas2df64q2&amp;dl=0","Click to download SizeChart")</f>
      </c>
      <c r="C267" s="0" t="inlineStr">
        <is>
          <t>Athena Women's Quilted Jacket</t>
        </is>
      </c>
      <c r="D267" s="0" t="inlineStr">
        <is>
          <t>'114585</t>
        </is>
      </c>
      <c r="E267" s="0" t="inlineStr">
        <is>
          <t>PURDUE ATHENA W GREY:114585E-2XL</t>
        </is>
      </c>
      <c r="F267" s="0" t="inlineStr">
        <is>
          <t>'804114585084</t>
        </is>
      </c>
      <c r="G267" s="0" t="inlineStr">
        <is>
          <t>WOMENS</t>
        </is>
      </c>
      <c r="H267" s="0" t="inlineStr">
        <is>
          <t>2XL</t>
        </is>
      </c>
      <c r="I267" s="0">
        <v>71.99</v>
      </c>
      <c r="J267" s="0">
        <v>0</v>
      </c>
    </row>
    <row r="268" spans="1:10" customHeight="0">
      <c r="A268" s="0">
        <f>HYPERLINK("https://dl.dropboxusercontent.com/scl/fi/142z2epg9j65m67zr4rxq/114585-af.jpg?rlkey=jy0f6uyc6r5o80gru15xforke&amp;dl=0","Click to download Image")</f>
      </c>
      <c r="B268" s="0">
        <f>HYPERLINK("https://dl.dropboxusercontent.com/scl/fi/booq1qhewn7il1ao5oiix/womens-jackets-size-chartsathena.jpg?rlkey=kmfhlcntmma5xougas2df64q2&amp;dl=0","Click to download SizeChart")</f>
      </c>
      <c r="C268" s="0" t="inlineStr">
        <is>
          <t>Athena Women's Quilted Jacket</t>
        </is>
      </c>
      <c r="D268" s="0" t="inlineStr">
        <is>
          <t>'114585</t>
        </is>
      </c>
      <c r="E268" s="0" t="inlineStr">
        <is>
          <t>PURDUE ATHENA W GREY:114585F-3XL</t>
        </is>
      </c>
      <c r="F268" s="0" t="inlineStr">
        <is>
          <t>'804114585091</t>
        </is>
      </c>
      <c r="G268" s="0" t="inlineStr">
        <is>
          <t>WOMENS</t>
        </is>
      </c>
      <c r="H268" s="0" t="inlineStr">
        <is>
          <t>3XL</t>
        </is>
      </c>
      <c r="I268" s="0">
        <v>71.99</v>
      </c>
      <c r="J268" s="0">
        <v>0</v>
      </c>
    </row>
    <row r="269" spans="1:10" customHeight="0">
      <c r="A269" s="0">
        <f>HYPERLINK("https://dl.dropboxusercontent.com/scl/fi/142z2epg9j65m67zr4rxq/114585-af.jpg?rlkey=jy0f6uyc6r5o80gru15xforke&amp;dl=0","Click to download Image")</f>
      </c>
      <c r="B269" s="0">
        <f>HYPERLINK("https://dl.dropboxusercontent.com/scl/fi/booq1qhewn7il1ao5oiix/womens-jackets-size-chartsathena.jpg?rlkey=kmfhlcntmma5xougas2df64q2&amp;dl=0","Click to download SizeChart")</f>
      </c>
      <c r="C269" s="0" t="inlineStr">
        <is>
          <t>Athena Women's Quilted Jacket</t>
        </is>
      </c>
      <c r="D269" s="0" t="inlineStr">
        <is>
          <t>'114585</t>
        </is>
      </c>
      <c r="E269" s="0" t="inlineStr">
        <is>
          <t>PURDUE ATHENA W GREY 12 PACK:114585Z-12PK</t>
        </is>
      </c>
      <c r="F269" s="0" t="inlineStr">
        <is>
          <t>'804114585992</t>
        </is>
      </c>
      <c r="G269" s="0" t="inlineStr">
        <is>
          <t>WOMENS</t>
        </is>
      </c>
      <c r="H269" s="0" t="inlineStr">
        <is>
          <t>12 PACK</t>
        </is>
      </c>
      <c r="I269" s="0">
        <v>672</v>
      </c>
      <c r="J269" s="0">
        <v>0</v>
      </c>
    </row>
    <row r="270" spans="1:10" customHeight="0">
      <c r="A270" s="0">
        <f>HYPERLINK("https://dl.dropboxusercontent.com/scl/fi/6l554se9und3qtlimkcmb/123182-af.jpg?rlkey=xn9onnt4k3gvnfz05ya4skd2v&amp;dl=0","Click to download Image")</f>
      </c>
      <c r="B270" s="0">
        <f>HYPERLINK("https://dl.dropboxusercontent.com/scl/fi/25tv3x0dtxcgiszkz8xvk/womens-size-chartsstrider.jpg?rlkey=0aa56wuji1a3ze933ijfj6gl2&amp;dl=0","Click to download SizeChart")</f>
      </c>
      <c r="C270" s="0" t="inlineStr">
        <is>
          <t>Strider Women's Cardigan</t>
        </is>
      </c>
      <c r="D270" s="0" t="inlineStr">
        <is>
          <t>'123182</t>
        </is>
      </c>
      <c r="E270" s="0" t="inlineStr">
        <is>
          <t>PUR STRIDE W BK:123182A-S</t>
        </is>
      </c>
      <c r="F270" s="0" t="inlineStr">
        <is>
          <t>'804123182045</t>
        </is>
      </c>
      <c r="G270" s="0" t="inlineStr">
        <is>
          <t>WOMENS</t>
        </is>
      </c>
      <c r="H270" s="0" t="inlineStr">
        <is>
          <t>S</t>
        </is>
      </c>
      <c r="I270" s="0">
        <v>49.99</v>
      </c>
      <c r="J270" s="0">
        <v>7</v>
      </c>
    </row>
    <row r="271" spans="1:10" customHeight="0">
      <c r="A271" s="0">
        <f>HYPERLINK("https://dl.dropboxusercontent.com/scl/fi/6l554se9und3qtlimkcmb/123182-af.jpg?rlkey=xn9onnt4k3gvnfz05ya4skd2v&amp;dl=0","Click to download Image")</f>
      </c>
      <c r="B271" s="0">
        <f>HYPERLINK("https://dl.dropboxusercontent.com/scl/fi/25tv3x0dtxcgiszkz8xvk/womens-size-chartsstrider.jpg?rlkey=0aa56wuji1a3ze933ijfj6gl2&amp;dl=0","Click to download SizeChart")</f>
      </c>
      <c r="C271" s="0" t="inlineStr">
        <is>
          <t>Strider Women's Cardigan</t>
        </is>
      </c>
      <c r="D271" s="0" t="inlineStr">
        <is>
          <t>'123182</t>
        </is>
      </c>
      <c r="E271" s="0" t="inlineStr">
        <is>
          <t>PUR STRIDE W BK:123182B-M</t>
        </is>
      </c>
      <c r="F271" s="0" t="inlineStr">
        <is>
          <t>'804123182052</t>
        </is>
      </c>
      <c r="G271" s="0" t="inlineStr">
        <is>
          <t>WOMENS</t>
        </is>
      </c>
      <c r="H271" s="0" t="inlineStr">
        <is>
          <t>M</t>
        </is>
      </c>
      <c r="I271" s="0">
        <v>49.99</v>
      </c>
      <c r="J271" s="0">
        <v>12</v>
      </c>
    </row>
    <row r="272" spans="1:10" customHeight="0">
      <c r="A272" s="0">
        <f>HYPERLINK("https://dl.dropboxusercontent.com/scl/fi/6l554se9und3qtlimkcmb/123182-af.jpg?rlkey=xn9onnt4k3gvnfz05ya4skd2v&amp;dl=0","Click to download Image")</f>
      </c>
      <c r="B272" s="0">
        <f>HYPERLINK("https://dl.dropboxusercontent.com/scl/fi/25tv3x0dtxcgiszkz8xvk/womens-size-chartsstrider.jpg?rlkey=0aa56wuji1a3ze933ijfj6gl2&amp;dl=0","Click to download SizeChart")</f>
      </c>
      <c r="C272" s="0" t="inlineStr">
        <is>
          <t>Strider Women's Cardigan</t>
        </is>
      </c>
      <c r="D272" s="0" t="inlineStr">
        <is>
          <t>'123182</t>
        </is>
      </c>
      <c r="E272" s="0" t="inlineStr">
        <is>
          <t>PUR STRIDE W BK:123182C-L</t>
        </is>
      </c>
      <c r="F272" s="0" t="inlineStr">
        <is>
          <t>'804123182069</t>
        </is>
      </c>
      <c r="G272" s="0" t="inlineStr">
        <is>
          <t>WOMENS</t>
        </is>
      </c>
      <c r="H272" s="0" t="inlineStr">
        <is>
          <t>L</t>
        </is>
      </c>
      <c r="I272" s="0">
        <v>49.99</v>
      </c>
      <c r="J272" s="0">
        <v>11</v>
      </c>
    </row>
    <row r="273" spans="1:10" customHeight="0">
      <c r="A273" s="0">
        <f>HYPERLINK("https://dl.dropboxusercontent.com/scl/fi/6l554se9und3qtlimkcmb/123182-af.jpg?rlkey=xn9onnt4k3gvnfz05ya4skd2v&amp;dl=0","Click to download Image")</f>
      </c>
      <c r="B273" s="0">
        <f>HYPERLINK("https://dl.dropboxusercontent.com/scl/fi/25tv3x0dtxcgiszkz8xvk/womens-size-chartsstrider.jpg?rlkey=0aa56wuji1a3ze933ijfj6gl2&amp;dl=0","Click to download SizeChart")</f>
      </c>
      <c r="C273" s="0" t="inlineStr">
        <is>
          <t>Strider Women's Cardigan</t>
        </is>
      </c>
      <c r="D273" s="0" t="inlineStr">
        <is>
          <t>'123182</t>
        </is>
      </c>
      <c r="E273" s="0" t="inlineStr">
        <is>
          <t>PUR STRIDE W BK:123182D-XL</t>
        </is>
      </c>
      <c r="F273" s="0" t="inlineStr">
        <is>
          <t>'804123182076</t>
        </is>
      </c>
      <c r="G273" s="0" t="inlineStr">
        <is>
          <t>WOMENS</t>
        </is>
      </c>
      <c r="H273" s="0" t="inlineStr">
        <is>
          <t>XL</t>
        </is>
      </c>
      <c r="I273" s="0">
        <v>49.99</v>
      </c>
      <c r="J273" s="0">
        <v>4</v>
      </c>
    </row>
    <row r="274" spans="1:10" customHeight="0">
      <c r="A274" s="0">
        <f>HYPERLINK("https://dl.dropboxusercontent.com/scl/fi/6l554se9und3qtlimkcmb/123182-af.jpg?rlkey=xn9onnt4k3gvnfz05ya4skd2v&amp;dl=0","Click to download Image")</f>
      </c>
      <c r="B274" s="0">
        <f>HYPERLINK("https://dl.dropboxusercontent.com/scl/fi/25tv3x0dtxcgiszkz8xvk/womens-size-chartsstrider.jpg?rlkey=0aa56wuji1a3ze933ijfj6gl2&amp;dl=0","Click to download SizeChart")</f>
      </c>
      <c r="C274" s="0" t="inlineStr">
        <is>
          <t>Strider Women's Cardigan</t>
        </is>
      </c>
      <c r="D274" s="0" t="inlineStr">
        <is>
          <t>'123182</t>
        </is>
      </c>
      <c r="E274" s="0" t="inlineStr">
        <is>
          <t>PUR STRIDE W BK:123182E-2XL</t>
        </is>
      </c>
      <c r="F274" s="0" t="inlineStr">
        <is>
          <t>'804123182083</t>
        </is>
      </c>
      <c r="G274" s="0" t="inlineStr">
        <is>
          <t>WOMENS</t>
        </is>
      </c>
      <c r="H274" s="0" t="inlineStr">
        <is>
          <t>2XL</t>
        </is>
      </c>
      <c r="I274" s="0">
        <v>51.99</v>
      </c>
      <c r="J274" s="0">
        <v>4</v>
      </c>
    </row>
    <row r="275" spans="1:10" customHeight="0">
      <c r="A275" s="0">
        <f>HYPERLINK("https://dl.dropboxusercontent.com/scl/fi/6l554se9und3qtlimkcmb/123182-af.jpg?rlkey=xn9onnt4k3gvnfz05ya4skd2v&amp;dl=0","Click to download Image")</f>
      </c>
      <c r="B275" s="0">
        <f>HYPERLINK("https://dl.dropboxusercontent.com/scl/fi/25tv3x0dtxcgiszkz8xvk/womens-size-chartsstrider.jpg?rlkey=0aa56wuji1a3ze933ijfj6gl2&amp;dl=0","Click to download SizeChart")</f>
      </c>
      <c r="C275" s="0" t="inlineStr">
        <is>
          <t>Strider Women's Cardigan</t>
        </is>
      </c>
      <c r="D275" s="0" t="inlineStr">
        <is>
          <t>'123182</t>
        </is>
      </c>
      <c r="E275" s="0" t="inlineStr">
        <is>
          <t>PUR STRIDE W BK:123182F-3XL</t>
        </is>
      </c>
      <c r="F275" s="0" t="inlineStr">
        <is>
          <t>'804123182090</t>
        </is>
      </c>
      <c r="G275" s="0" t="inlineStr">
        <is>
          <t>WOMENS</t>
        </is>
      </c>
      <c r="H275" s="0" t="inlineStr">
        <is>
          <t>3XL</t>
        </is>
      </c>
      <c r="I275" s="0">
        <v>51.99</v>
      </c>
      <c r="J275" s="0">
        <v>2</v>
      </c>
    </row>
    <row r="276" spans="1:10" customHeight="0">
      <c r="A276" s="0">
        <f>HYPERLINK("https://dl.dropboxusercontent.com/scl/fi/6l554se9und3qtlimkcmb/123182-af.jpg?rlkey=xn9onnt4k3gvnfz05ya4skd2v&amp;dl=0","Click to download Image")</f>
      </c>
      <c r="B276" s="0">
        <f>HYPERLINK("https://dl.dropboxusercontent.com/scl/fi/25tv3x0dtxcgiszkz8xvk/womens-size-chartsstrider.jpg?rlkey=0aa56wuji1a3ze933ijfj6gl2&amp;dl=0","Click to download SizeChart")</f>
      </c>
      <c r="C276" s="0" t="inlineStr">
        <is>
          <t>Strider Women's Cardigan</t>
        </is>
      </c>
      <c r="D276" s="0" t="inlineStr">
        <is>
          <t>'123182</t>
        </is>
      </c>
      <c r="E276" s="0" t="inlineStr">
        <is>
          <t>PUR STRIDE W BK 12PK:123182Z-12PK</t>
        </is>
      </c>
      <c r="F276" s="0" t="inlineStr">
        <is>
          <t>'804123182991</t>
        </is>
      </c>
      <c r="G276" s="0" t="inlineStr">
        <is>
          <t>WOMENS</t>
        </is>
      </c>
      <c r="H276" s="0" t="inlineStr">
        <is>
          <t>12 PACK</t>
        </is>
      </c>
      <c r="I276" s="0">
        <v>480</v>
      </c>
      <c r="J276" s="0">
        <v>2</v>
      </c>
    </row>
    <row r="277" spans="1:10" customHeight="0">
      <c r="A277" s="0">
        <f>HYPERLINK("https://dl.dropboxusercontent.com/scl/fi/anv51mzyklolztsjjecge/114872-af.jpg?rlkey=td62j4m50joacdmn22xb4m6v5&amp;dl=0","Click to download Image")</f>
      </c>
      <c r="B277" s="0">
        <f>HYPERLINK("https://dl.dropboxusercontent.com/scl/fi/31wnsxbucqcl42y5z1h4u/graphic-update22022-toddler.jpg?rlkey=bex3iqw4ziwnqka5kfrkwwmwk&amp;dl=0","Click to download SizeChart")</f>
      </c>
      <c r="C277" s="0" t="inlineStr">
        <is>
          <t>Opal Toddler Girl's Shirt</t>
        </is>
      </c>
      <c r="D277" s="0" t="inlineStr">
        <is>
          <t>'114982</t>
        </is>
      </c>
      <c r="E277" s="0" t="inlineStr">
        <is>
          <t>PURDUE OPAL T BLACK:114982A-2T</t>
        </is>
      </c>
      <c r="F277" s="0" t="inlineStr">
        <is>
          <t>'804114982081</t>
        </is>
      </c>
      <c r="G277" s="0" t="inlineStr">
        <is>
          <t>TODDLER</t>
        </is>
      </c>
      <c r="H277" s="0" t="inlineStr">
        <is>
          <t>2T</t>
        </is>
      </c>
      <c r="I277" s="0">
        <v>29.99</v>
      </c>
      <c r="J277" s="0">
        <v>6</v>
      </c>
    </row>
    <row r="278" spans="1:10" customHeight="0">
      <c r="A278" s="0">
        <f>HYPERLINK("https://dl.dropboxusercontent.com/scl/fi/anv51mzyklolztsjjecge/114872-af.jpg?rlkey=td62j4m50joacdmn22xb4m6v5&amp;dl=0","Click to download Image")</f>
      </c>
      <c r="B278" s="0">
        <f>HYPERLINK("https://dl.dropboxusercontent.com/scl/fi/31wnsxbucqcl42y5z1h4u/graphic-update22022-toddler.jpg?rlkey=bex3iqw4ziwnqka5kfrkwwmwk&amp;dl=0","Click to download SizeChart")</f>
      </c>
      <c r="C278" s="0" t="inlineStr">
        <is>
          <t>Opal Toddler Girl's Shirt</t>
        </is>
      </c>
      <c r="D278" s="0" t="inlineStr">
        <is>
          <t>'114982</t>
        </is>
      </c>
      <c r="E278" s="0" t="inlineStr">
        <is>
          <t>PURDUE OPAL T BLACK:114982B-3T</t>
        </is>
      </c>
      <c r="F278" s="0" t="inlineStr">
        <is>
          <t>'804114982098</t>
        </is>
      </c>
      <c r="G278" s="0" t="inlineStr">
        <is>
          <t>TODDLER</t>
        </is>
      </c>
      <c r="H278" s="0" t="inlineStr">
        <is>
          <t>3T</t>
        </is>
      </c>
      <c r="I278" s="0">
        <v>29.99</v>
      </c>
      <c r="J278" s="0">
        <v>6</v>
      </c>
    </row>
    <row r="279" spans="1:10" customHeight="0">
      <c r="A279" s="0">
        <f>HYPERLINK("https://dl.dropboxusercontent.com/scl/fi/anv51mzyklolztsjjecge/114872-af.jpg?rlkey=td62j4m50joacdmn22xb4m6v5&amp;dl=0","Click to download Image")</f>
      </c>
      <c r="B279" s="0">
        <f>HYPERLINK("https://dl.dropboxusercontent.com/scl/fi/31wnsxbucqcl42y5z1h4u/graphic-update22022-toddler.jpg?rlkey=bex3iqw4ziwnqka5kfrkwwmwk&amp;dl=0","Click to download SizeChart")</f>
      </c>
      <c r="C279" s="0" t="inlineStr">
        <is>
          <t>Opal Toddler Girl's Shirt</t>
        </is>
      </c>
      <c r="D279" s="0" t="inlineStr">
        <is>
          <t>'114982</t>
        </is>
      </c>
      <c r="E279" s="0" t="inlineStr">
        <is>
          <t>PURDUE OPAL T BLACK:114982C-4T</t>
        </is>
      </c>
      <c r="F279" s="0" t="inlineStr">
        <is>
          <t>'804114982104</t>
        </is>
      </c>
      <c r="G279" s="0" t="inlineStr">
        <is>
          <t>TODDLER</t>
        </is>
      </c>
      <c r="H279" s="0" t="inlineStr">
        <is>
          <t>4T</t>
        </is>
      </c>
      <c r="I279" s="0">
        <v>29.99</v>
      </c>
      <c r="J279" s="0">
        <v>6</v>
      </c>
    </row>
    <row r="280" spans="1:10" customHeight="0">
      <c r="A280" s="0">
        <f>HYPERLINK("https://dl.dropboxusercontent.com/scl/fi/anv51mzyklolztsjjecge/114872-af.jpg?rlkey=td62j4m50joacdmn22xb4m6v5&amp;dl=0","Click to download Image")</f>
      </c>
      <c r="B280" s="0">
        <f>HYPERLINK("https://dl.dropboxusercontent.com/scl/fi/31wnsxbucqcl42y5z1h4u/graphic-update22022-toddler.jpg?rlkey=bex3iqw4ziwnqka5kfrkwwmwk&amp;dl=0","Click to download SizeChart")</f>
      </c>
      <c r="C280" s="0" t="inlineStr">
        <is>
          <t>Opal Toddler Girl's Shirt</t>
        </is>
      </c>
      <c r="D280" s="0" t="inlineStr">
        <is>
          <t>'114982</t>
        </is>
      </c>
      <c r="E280" s="0" t="inlineStr">
        <is>
          <t>PURDUE OPAL T BLACK:114982D-5T</t>
        </is>
      </c>
      <c r="F280" s="0" t="inlineStr">
        <is>
          <t>'804114982111</t>
        </is>
      </c>
      <c r="G280" s="0" t="inlineStr">
        <is>
          <t>TODDLER</t>
        </is>
      </c>
      <c r="H280" s="0" t="inlineStr">
        <is>
          <t>5T</t>
        </is>
      </c>
      <c r="I280" s="0">
        <v>29.99</v>
      </c>
      <c r="J280" s="0">
        <v>6</v>
      </c>
    </row>
    <row r="281" spans="1:10" customHeight="0">
      <c r="A281" s="0">
        <f>HYPERLINK("https://dl.dropboxusercontent.com/scl/fi/anv51mzyklolztsjjecge/114872-af.jpg?rlkey=td62j4m50joacdmn22xb4m6v5&amp;dl=0","Click to download Image")</f>
      </c>
      <c r="B281" s="0">
        <f>HYPERLINK("https://dl.dropboxusercontent.com/scl/fi/31wnsxbucqcl42y5z1h4u/graphic-update22022-toddler.jpg?rlkey=bex3iqw4ziwnqka5kfrkwwmwk&amp;dl=0","Click to download SizeChart")</f>
      </c>
      <c r="C281" s="0" t="inlineStr">
        <is>
          <t>Opal Toddler Girl's Shirt</t>
        </is>
      </c>
      <c r="D281" s="0" t="inlineStr">
        <is>
          <t>'114982</t>
        </is>
      </c>
      <c r="E281" s="0" t="inlineStr">
        <is>
          <t>PURDUE OPAL T BLACK 12 PACK:114982Z-12PK</t>
        </is>
      </c>
      <c r="F281" s="0" t="inlineStr">
        <is>
          <t>'804114982999</t>
        </is>
      </c>
      <c r="G281" s="0" t="inlineStr">
        <is>
          <t>TODDLER</t>
        </is>
      </c>
      <c r="H281" s="0" t="inlineStr">
        <is>
          <t>12 PACK</t>
        </is>
      </c>
      <c r="I281" s="0">
        <v>288</v>
      </c>
      <c r="J281" s="0">
        <v>2</v>
      </c>
    </row>
    <row r="282" spans="1:10" customHeight="0">
      <c r="A282" s="0">
        <f>HYPERLINK("https://dl.dropboxusercontent.com/scl/fi/c7n8nx3p7ls472t6amc5m/114872-f.jpg?rlkey=6ohbd68n91h9g53ezwzsvr1s0&amp;dl=0","Click to download Image")</f>
      </c>
      <c r="B282" s="0">
        <f>HYPERLINK("https://dl.dropboxusercontent.com/scl/fi/hn9r47959ok92fl34nzuu/graphic-update22022-youth.jpg?rlkey=5s0y6eh369recndbky6wy0dny&amp;dl=0","Click to download SizeChart")</f>
      </c>
      <c r="C282" s="0" t="inlineStr">
        <is>
          <t>Opal Youth Girls Shirt</t>
        </is>
      </c>
      <c r="D282" s="0" t="inlineStr">
        <is>
          <t>'114872</t>
        </is>
      </c>
      <c r="E282" s="0" t="inlineStr">
        <is>
          <t>PURDUE OPAL Y BLACK:114872B-YS</t>
        </is>
      </c>
      <c r="F282" s="0" t="inlineStr">
        <is>
          <t>'804114872016</t>
        </is>
      </c>
      <c r="G282" s="0" t="inlineStr">
        <is>
          <t>YOUTH</t>
        </is>
      </c>
      <c r="H282" s="0" t="inlineStr">
        <is>
          <t>YS</t>
        </is>
      </c>
      <c r="I282" s="0">
        <v>29.99</v>
      </c>
      <c r="J282" s="0">
        <v>7</v>
      </c>
    </row>
    <row r="283" spans="1:10" customHeight="0">
      <c r="A283" s="0">
        <f>HYPERLINK("https://dl.dropboxusercontent.com/scl/fi/c7n8nx3p7ls472t6amc5m/114872-f.jpg?rlkey=6ohbd68n91h9g53ezwzsvr1s0&amp;dl=0","Click to download Image")</f>
      </c>
      <c r="B283" s="0">
        <f>HYPERLINK("https://dl.dropboxusercontent.com/scl/fi/hn9r47959ok92fl34nzuu/graphic-update22022-youth.jpg?rlkey=5s0y6eh369recndbky6wy0dny&amp;dl=0","Click to download SizeChart")</f>
      </c>
      <c r="C283" s="0" t="inlineStr">
        <is>
          <t>Opal Youth Girls Shirt</t>
        </is>
      </c>
      <c r="D283" s="0" t="inlineStr">
        <is>
          <t>'114872</t>
        </is>
      </c>
      <c r="E283" s="0" t="inlineStr">
        <is>
          <t>PURDUE OPAL Y BLACK:114872C-YM</t>
        </is>
      </c>
      <c r="F283" s="0" t="inlineStr">
        <is>
          <t>'804114872023</t>
        </is>
      </c>
      <c r="G283" s="0" t="inlineStr">
        <is>
          <t>YOUTH</t>
        </is>
      </c>
      <c r="H283" s="0" t="inlineStr">
        <is>
          <t>YM</t>
        </is>
      </c>
      <c r="I283" s="0">
        <v>29.99</v>
      </c>
      <c r="J283" s="0">
        <v>6</v>
      </c>
    </row>
    <row r="284" spans="1:10" customHeight="0">
      <c r="A284" s="0">
        <f>HYPERLINK("https://dl.dropboxusercontent.com/scl/fi/c7n8nx3p7ls472t6amc5m/114872-f.jpg?rlkey=6ohbd68n91h9g53ezwzsvr1s0&amp;dl=0","Click to download Image")</f>
      </c>
      <c r="B284" s="0">
        <f>HYPERLINK("https://dl.dropboxusercontent.com/scl/fi/hn9r47959ok92fl34nzuu/graphic-update22022-youth.jpg?rlkey=5s0y6eh369recndbky6wy0dny&amp;dl=0","Click to download SizeChart")</f>
      </c>
      <c r="C284" s="0" t="inlineStr">
        <is>
          <t>Opal Youth Girls Shirt</t>
        </is>
      </c>
      <c r="D284" s="0" t="inlineStr">
        <is>
          <t>'114872</t>
        </is>
      </c>
      <c r="E284" s="0" t="inlineStr">
        <is>
          <t>PURDUE OPAL Y BLACK:114872D-YL</t>
        </is>
      </c>
      <c r="F284" s="0" t="inlineStr">
        <is>
          <t>'804114872030</t>
        </is>
      </c>
      <c r="G284" s="0" t="inlineStr">
        <is>
          <t>YOUTH</t>
        </is>
      </c>
      <c r="H284" s="0" t="inlineStr">
        <is>
          <t>YL</t>
        </is>
      </c>
      <c r="I284" s="0">
        <v>29.99</v>
      </c>
      <c r="J284" s="0">
        <v>6</v>
      </c>
    </row>
    <row r="285" spans="1:10" customHeight="0">
      <c r="A285" s="0">
        <f>HYPERLINK("https://dl.dropboxusercontent.com/scl/fi/c7n8nx3p7ls472t6amc5m/114872-f.jpg?rlkey=6ohbd68n91h9g53ezwzsvr1s0&amp;dl=0","Click to download Image")</f>
      </c>
      <c r="B285" s="0">
        <f>HYPERLINK("https://dl.dropboxusercontent.com/scl/fi/hn9r47959ok92fl34nzuu/graphic-update22022-youth.jpg?rlkey=5s0y6eh369recndbky6wy0dny&amp;dl=0","Click to download SizeChart")</f>
      </c>
      <c r="C285" s="0" t="inlineStr">
        <is>
          <t>Opal Youth Girls Shirt</t>
        </is>
      </c>
      <c r="D285" s="0" t="inlineStr">
        <is>
          <t>'114872</t>
        </is>
      </c>
      <c r="E285" s="0" t="inlineStr">
        <is>
          <t>PURDUE OPAL Y BLACK:114872E-YXL</t>
        </is>
      </c>
      <c r="F285" s="0" t="inlineStr">
        <is>
          <t>'804114872047</t>
        </is>
      </c>
      <c r="G285" s="0" t="inlineStr">
        <is>
          <t>YOUTH</t>
        </is>
      </c>
      <c r="H285" s="0" t="inlineStr">
        <is>
          <t>YXL</t>
        </is>
      </c>
      <c r="I285" s="0">
        <v>29.99</v>
      </c>
      <c r="J285" s="0">
        <v>6</v>
      </c>
    </row>
    <row r="286" spans="1:10" customHeight="0">
      <c r="A286" s="0">
        <f>HYPERLINK("https://dl.dropboxusercontent.com/scl/fi/c7n8nx3p7ls472t6amc5m/114872-f.jpg?rlkey=6ohbd68n91h9g53ezwzsvr1s0&amp;dl=0","Click to download Image")</f>
      </c>
      <c r="B286" s="0">
        <f>HYPERLINK("https://dl.dropboxusercontent.com/scl/fi/hn9r47959ok92fl34nzuu/graphic-update22022-youth.jpg?rlkey=5s0y6eh369recndbky6wy0dny&amp;dl=0","Click to download SizeChart")</f>
      </c>
      <c r="C286" s="0" t="inlineStr">
        <is>
          <t>Opal Youth Girls Shirt</t>
        </is>
      </c>
      <c r="D286" s="0" t="inlineStr">
        <is>
          <t>'114872</t>
        </is>
      </c>
      <c r="E286" s="0" t="inlineStr">
        <is>
          <t>PURDUE OPAL Y BLACK 12 PACK:114872Z-12PK</t>
        </is>
      </c>
      <c r="F286" s="0" t="inlineStr">
        <is>
          <t>'804114872993</t>
        </is>
      </c>
      <c r="G286" s="0" t="inlineStr">
        <is>
          <t>YOUTH</t>
        </is>
      </c>
      <c r="H286" s="0" t="inlineStr">
        <is>
          <t>12 PACK</t>
        </is>
      </c>
      <c r="I286" s="0">
        <v>288</v>
      </c>
      <c r="J286" s="0">
        <v>2</v>
      </c>
    </row>
    <row r="287" spans="1:10" customHeight="0">
      <c r="A287" s="0">
        <f>HYPERLINK("https://dl.dropboxusercontent.com/scl/fi/ib6cu5v865ec5vbmi7386/114578-af.jpg?rlkey=zd8irk2fa1e3z6bifwnqmbn94&amp;dl=0","Click to download Image")</f>
      </c>
      <c r="B287" s="0">
        <f>HYPERLINK("https://dl.dropboxusercontent.com/scl/fi/f4v1s3r6299d1cm9u6rje/womens-size-chartsallegra.jpg?rlkey=pask7k8cap0mlhidh4zust7aq&amp;dl=0","Click to download SizeChart")</f>
      </c>
      <c r="C287" s="0" t="inlineStr">
        <is>
          <t>Allegra Women's Sherpa Wrap</t>
        </is>
      </c>
      <c r="D287" s="0" t="inlineStr">
        <is>
          <t>'114578</t>
        </is>
      </c>
      <c r="E287" s="0" t="inlineStr">
        <is>
          <t>PURDUE ALLEGRA W FROSTED BLACK:114578A-S</t>
        </is>
      </c>
      <c r="F287" s="0" t="inlineStr">
        <is>
          <t>'804114578048</t>
        </is>
      </c>
      <c r="G287" s="0" t="inlineStr">
        <is>
          <t>WOMENS</t>
        </is>
      </c>
      <c r="H287" s="0" t="inlineStr">
        <is>
          <t>S</t>
        </is>
      </c>
      <c r="I287" s="0">
        <v>54.99</v>
      </c>
      <c r="J287" s="0">
        <v>8</v>
      </c>
    </row>
    <row r="288" spans="1:10" customHeight="0">
      <c r="A288" s="0">
        <f>HYPERLINK("https://dl.dropboxusercontent.com/scl/fi/ib6cu5v865ec5vbmi7386/114578-af.jpg?rlkey=zd8irk2fa1e3z6bifwnqmbn94&amp;dl=0","Click to download Image")</f>
      </c>
      <c r="B288" s="0">
        <f>HYPERLINK("https://dl.dropboxusercontent.com/scl/fi/f4v1s3r6299d1cm9u6rje/womens-size-chartsallegra.jpg?rlkey=pask7k8cap0mlhidh4zust7aq&amp;dl=0","Click to download SizeChart")</f>
      </c>
      <c r="C288" s="0" t="inlineStr">
        <is>
          <t>Allegra Women's Sherpa Wrap</t>
        </is>
      </c>
      <c r="D288" s="0" t="inlineStr">
        <is>
          <t>'114578</t>
        </is>
      </c>
      <c r="E288" s="0" t="inlineStr">
        <is>
          <t>PURDUE ALLEGRA W FROSTED BLACK:114578B-M</t>
        </is>
      </c>
      <c r="F288" s="0" t="inlineStr">
        <is>
          <t>'804114578055</t>
        </is>
      </c>
      <c r="G288" s="0" t="inlineStr">
        <is>
          <t>WOMENS</t>
        </is>
      </c>
      <c r="H288" s="0" t="inlineStr">
        <is>
          <t>M</t>
        </is>
      </c>
      <c r="I288" s="0">
        <v>54.99</v>
      </c>
      <c r="J288" s="0">
        <v>16</v>
      </c>
    </row>
    <row r="289" spans="1:10" customHeight="0">
      <c r="A289" s="0">
        <f>HYPERLINK("https://dl.dropboxusercontent.com/scl/fi/ib6cu5v865ec5vbmi7386/114578-af.jpg?rlkey=zd8irk2fa1e3z6bifwnqmbn94&amp;dl=0","Click to download Image")</f>
      </c>
      <c r="B289" s="0">
        <f>HYPERLINK("https://dl.dropboxusercontent.com/scl/fi/f4v1s3r6299d1cm9u6rje/womens-size-chartsallegra.jpg?rlkey=pask7k8cap0mlhidh4zust7aq&amp;dl=0","Click to download SizeChart")</f>
      </c>
      <c r="C289" s="0" t="inlineStr">
        <is>
          <t>Allegra Women's Sherpa Wrap</t>
        </is>
      </c>
      <c r="D289" s="0" t="inlineStr">
        <is>
          <t>'114578</t>
        </is>
      </c>
      <c r="E289" s="0" t="inlineStr">
        <is>
          <t>PURDUE ALLEGRA W FROSTED BLACK:114578C-L</t>
        </is>
      </c>
      <c r="F289" s="0" t="inlineStr">
        <is>
          <t>'804114578062</t>
        </is>
      </c>
      <c r="G289" s="0" t="inlineStr">
        <is>
          <t>WOMENS</t>
        </is>
      </c>
      <c r="H289" s="0" t="inlineStr">
        <is>
          <t>L</t>
        </is>
      </c>
      <c r="I289" s="0">
        <v>54.99</v>
      </c>
      <c r="J289" s="0">
        <v>16</v>
      </c>
    </row>
    <row r="290" spans="1:10" customHeight="0">
      <c r="A290" s="0">
        <f>HYPERLINK("https://dl.dropboxusercontent.com/scl/fi/ib6cu5v865ec5vbmi7386/114578-af.jpg?rlkey=zd8irk2fa1e3z6bifwnqmbn94&amp;dl=0","Click to download Image")</f>
      </c>
      <c r="B290" s="0">
        <f>HYPERLINK("https://dl.dropboxusercontent.com/scl/fi/f4v1s3r6299d1cm9u6rje/womens-size-chartsallegra.jpg?rlkey=pask7k8cap0mlhidh4zust7aq&amp;dl=0","Click to download SizeChart")</f>
      </c>
      <c r="C290" s="0" t="inlineStr">
        <is>
          <t>Allegra Women's Sherpa Wrap</t>
        </is>
      </c>
      <c r="D290" s="0" t="inlineStr">
        <is>
          <t>'114578</t>
        </is>
      </c>
      <c r="E290" s="0" t="inlineStr">
        <is>
          <t>PURDUE ALLEGRA W FROSTED BLACK:114578D-XL</t>
        </is>
      </c>
      <c r="F290" s="0" t="inlineStr">
        <is>
          <t>'804114578079</t>
        </is>
      </c>
      <c r="G290" s="0" t="inlineStr">
        <is>
          <t>WOMENS</t>
        </is>
      </c>
      <c r="H290" s="0" t="inlineStr">
        <is>
          <t>XL</t>
        </is>
      </c>
      <c r="I290" s="0">
        <v>54.99</v>
      </c>
      <c r="J290" s="0">
        <v>8</v>
      </c>
    </row>
    <row r="291" spans="1:10" customHeight="0">
      <c r="A291" s="0">
        <f>HYPERLINK("https://dl.dropboxusercontent.com/scl/fi/ib6cu5v865ec5vbmi7386/114578-af.jpg?rlkey=zd8irk2fa1e3z6bifwnqmbn94&amp;dl=0","Click to download Image")</f>
      </c>
      <c r="B291" s="0">
        <f>HYPERLINK("https://dl.dropboxusercontent.com/scl/fi/f4v1s3r6299d1cm9u6rje/womens-size-chartsallegra.jpg?rlkey=pask7k8cap0mlhidh4zust7aq&amp;dl=0","Click to download SizeChart")</f>
      </c>
      <c r="C291" s="0" t="inlineStr">
        <is>
          <t>Allegra Women's Sherpa Wrap</t>
        </is>
      </c>
      <c r="D291" s="0" t="inlineStr">
        <is>
          <t>'114578</t>
        </is>
      </c>
      <c r="E291" s="0" t="inlineStr">
        <is>
          <t>PURDUE ALLEGRA W FROSTED BLACK:114578E-2XL</t>
        </is>
      </c>
      <c r="F291" s="0" t="inlineStr">
        <is>
          <t>'804114578086</t>
        </is>
      </c>
      <c r="G291" s="0" t="inlineStr">
        <is>
          <t>WOMENS</t>
        </is>
      </c>
      <c r="H291" s="0" t="inlineStr">
        <is>
          <t>2XL</t>
        </is>
      </c>
      <c r="I291" s="0">
        <v>56.99</v>
      </c>
      <c r="J291" s="0">
        <v>4</v>
      </c>
    </row>
    <row r="292" spans="1:10" customHeight="0">
      <c r="A292" s="0">
        <f>HYPERLINK("https://dl.dropboxusercontent.com/scl/fi/ib6cu5v865ec5vbmi7386/114578-af.jpg?rlkey=zd8irk2fa1e3z6bifwnqmbn94&amp;dl=0","Click to download Image")</f>
      </c>
      <c r="B292" s="0">
        <f>HYPERLINK("https://dl.dropboxusercontent.com/scl/fi/f4v1s3r6299d1cm9u6rje/womens-size-chartsallegra.jpg?rlkey=pask7k8cap0mlhidh4zust7aq&amp;dl=0","Click to download SizeChart")</f>
      </c>
      <c r="C292" s="0" t="inlineStr">
        <is>
          <t>Allegra Women's Sherpa Wrap</t>
        </is>
      </c>
      <c r="D292" s="0" t="inlineStr">
        <is>
          <t>'114578</t>
        </is>
      </c>
      <c r="E292" s="0" t="inlineStr">
        <is>
          <t>PURDUE ALLEGRA W FROSTED BLACK:114578F-3XL</t>
        </is>
      </c>
      <c r="F292" s="0" t="inlineStr">
        <is>
          <t>'804114578093</t>
        </is>
      </c>
      <c r="G292" s="0" t="inlineStr">
        <is>
          <t>WOMENS</t>
        </is>
      </c>
      <c r="H292" s="0" t="inlineStr">
        <is>
          <t>3XL</t>
        </is>
      </c>
      <c r="I292" s="0">
        <v>56.99</v>
      </c>
      <c r="J292" s="0">
        <v>3</v>
      </c>
    </row>
    <row r="293" spans="1:10" customHeight="0">
      <c r="A293" s="0">
        <f>HYPERLINK("https://dl.dropboxusercontent.com/scl/fi/ib6cu5v865ec5vbmi7386/114578-af.jpg?rlkey=zd8irk2fa1e3z6bifwnqmbn94&amp;dl=0","Click to download Image")</f>
      </c>
      <c r="B293" s="0">
        <f>HYPERLINK("https://dl.dropboxusercontent.com/scl/fi/f4v1s3r6299d1cm9u6rje/womens-size-chartsallegra.jpg?rlkey=pask7k8cap0mlhidh4zust7aq&amp;dl=0","Click to download SizeChart")</f>
      </c>
      <c r="C293" s="0" t="inlineStr">
        <is>
          <t>Allegra Women's Sherpa Wrap</t>
        </is>
      </c>
      <c r="D293" s="0" t="inlineStr">
        <is>
          <t>'114578</t>
        </is>
      </c>
      <c r="E293" s="0" t="inlineStr">
        <is>
          <t>PURDUE ALLEGRA W FROSTED BLACK 12 PACK:114578Z-12PK</t>
        </is>
      </c>
      <c r="F293" s="0" t="inlineStr">
        <is>
          <t>'804114578994</t>
        </is>
      </c>
      <c r="G293" s="0" t="inlineStr">
        <is>
          <t>WOMENS</t>
        </is>
      </c>
      <c r="H293" s="0" t="inlineStr">
        <is>
          <t>12 PACK</t>
        </is>
      </c>
      <c r="I293" s="0">
        <v>560</v>
      </c>
      <c r="J293" s="0">
        <v>0</v>
      </c>
    </row>
    <row r="294" spans="1:10" customHeight="0">
      <c r="A294" s="0">
        <f>HYPERLINK("https://dl.dropboxusercontent.com/scl/fi/2lbw73bo4hmg25jm0wicp/114540af.jpg?rlkey=v6jc1dvm0a519pw3e0g7mllde&amp;dl=0","Click to download Image")</f>
      </c>
      <c r="B294" s="0">
        <f>HYPERLINK("https://dl.dropboxusercontent.com/scl/fi/lvrn226n6wne3wma8i71t/womens-t-shirt-size-chartslorelai.jpg?rlkey=65vydlsndq898p25ilej1pzao&amp;dl=0","Click to download SizeChart")</f>
      </c>
      <c r="C294" s="0" t="inlineStr">
        <is>
          <t>Lorelai Womens Long Sleeve Shirt</t>
        </is>
      </c>
      <c r="D294" s="0" t="inlineStr">
        <is>
          <t>'114540</t>
        </is>
      </c>
      <c r="E294" s="0" t="inlineStr">
        <is>
          <t>PURDUE LORELAI W BLACK:114540A-S</t>
        </is>
      </c>
      <c r="F294" s="0" t="inlineStr">
        <is>
          <t>'804114540045</t>
        </is>
      </c>
      <c r="G294" s="0" t="inlineStr">
        <is>
          <t>WOMENS</t>
        </is>
      </c>
      <c r="H294" s="0" t="inlineStr">
        <is>
          <t>S</t>
        </is>
      </c>
      <c r="I294" s="0">
        <v>36.99</v>
      </c>
      <c r="J294" s="0">
        <v>3</v>
      </c>
    </row>
    <row r="295" spans="1:10" customHeight="0">
      <c r="A295" s="0">
        <f>HYPERLINK("https://dl.dropboxusercontent.com/scl/fi/2lbw73bo4hmg25jm0wicp/114540af.jpg?rlkey=v6jc1dvm0a519pw3e0g7mllde&amp;dl=0","Click to download Image")</f>
      </c>
      <c r="B295" s="0">
        <f>HYPERLINK("https://dl.dropboxusercontent.com/scl/fi/lvrn226n6wne3wma8i71t/womens-t-shirt-size-chartslorelai.jpg?rlkey=65vydlsndq898p25ilej1pzao&amp;dl=0","Click to download SizeChart")</f>
      </c>
      <c r="C295" s="0" t="inlineStr">
        <is>
          <t>Lorelai Womens Long Sleeve Shirt</t>
        </is>
      </c>
      <c r="D295" s="0" t="inlineStr">
        <is>
          <t>'114540</t>
        </is>
      </c>
      <c r="E295" s="0" t="inlineStr">
        <is>
          <t>PURDUE LORELAI W BLACK:114540B-M</t>
        </is>
      </c>
      <c r="F295" s="0" t="inlineStr">
        <is>
          <t>'804114540052</t>
        </is>
      </c>
      <c r="G295" s="0" t="inlineStr">
        <is>
          <t>WOMENS</t>
        </is>
      </c>
      <c r="H295" s="0" t="inlineStr">
        <is>
          <t>M</t>
        </is>
      </c>
      <c r="I295" s="0">
        <v>36.99</v>
      </c>
      <c r="J295" s="0">
        <v>8</v>
      </c>
    </row>
    <row r="296" spans="1:10" customHeight="0">
      <c r="A296" s="0">
        <f>HYPERLINK("https://dl.dropboxusercontent.com/scl/fi/2lbw73bo4hmg25jm0wicp/114540af.jpg?rlkey=v6jc1dvm0a519pw3e0g7mllde&amp;dl=0","Click to download Image")</f>
      </c>
      <c r="B296" s="0">
        <f>HYPERLINK("https://dl.dropboxusercontent.com/scl/fi/lvrn226n6wne3wma8i71t/womens-t-shirt-size-chartslorelai.jpg?rlkey=65vydlsndq898p25ilej1pzao&amp;dl=0","Click to download SizeChart")</f>
      </c>
      <c r="C296" s="0" t="inlineStr">
        <is>
          <t>Lorelai Womens Long Sleeve Shirt</t>
        </is>
      </c>
      <c r="D296" s="0" t="inlineStr">
        <is>
          <t>'114540</t>
        </is>
      </c>
      <c r="E296" s="0" t="inlineStr">
        <is>
          <t>PURDUE LORELAI W BLACK:114540C-L</t>
        </is>
      </c>
      <c r="F296" s="0" t="inlineStr">
        <is>
          <t>'804114540069</t>
        </is>
      </c>
      <c r="G296" s="0" t="inlineStr">
        <is>
          <t>WOMENS</t>
        </is>
      </c>
      <c r="H296" s="0" t="inlineStr">
        <is>
          <t>L</t>
        </is>
      </c>
      <c r="I296" s="0">
        <v>36.99</v>
      </c>
      <c r="J296" s="0">
        <v>8</v>
      </c>
    </row>
    <row r="297" spans="1:10" customHeight="0">
      <c r="A297" s="0">
        <f>HYPERLINK("https://dl.dropboxusercontent.com/scl/fi/2lbw73bo4hmg25jm0wicp/114540af.jpg?rlkey=v6jc1dvm0a519pw3e0g7mllde&amp;dl=0","Click to download Image")</f>
      </c>
      <c r="B297" s="0">
        <f>HYPERLINK("https://dl.dropboxusercontent.com/scl/fi/lvrn226n6wne3wma8i71t/womens-t-shirt-size-chartslorelai.jpg?rlkey=65vydlsndq898p25ilej1pzao&amp;dl=0","Click to download SizeChart")</f>
      </c>
      <c r="C297" s="0" t="inlineStr">
        <is>
          <t>Lorelai Womens Long Sleeve Shirt</t>
        </is>
      </c>
      <c r="D297" s="0" t="inlineStr">
        <is>
          <t>'114540</t>
        </is>
      </c>
      <c r="E297" s="0" t="inlineStr">
        <is>
          <t>PURDUE LORELAI W BLACK:114540D-XL</t>
        </is>
      </c>
      <c r="F297" s="0" t="inlineStr">
        <is>
          <t>'804114540076</t>
        </is>
      </c>
      <c r="G297" s="0" t="inlineStr">
        <is>
          <t>WOMENS</t>
        </is>
      </c>
      <c r="H297" s="0" t="inlineStr">
        <is>
          <t>XL</t>
        </is>
      </c>
      <c r="I297" s="0">
        <v>36.99</v>
      </c>
      <c r="J297" s="0">
        <v>4</v>
      </c>
    </row>
    <row r="298" spans="1:10" customHeight="0">
      <c r="A298" s="0">
        <f>HYPERLINK("https://dl.dropboxusercontent.com/scl/fi/2lbw73bo4hmg25jm0wicp/114540af.jpg?rlkey=v6jc1dvm0a519pw3e0g7mllde&amp;dl=0","Click to download Image")</f>
      </c>
      <c r="B298" s="0">
        <f>HYPERLINK("https://dl.dropboxusercontent.com/scl/fi/lvrn226n6wne3wma8i71t/womens-t-shirt-size-chartslorelai.jpg?rlkey=65vydlsndq898p25ilej1pzao&amp;dl=0","Click to download SizeChart")</f>
      </c>
      <c r="C298" s="0" t="inlineStr">
        <is>
          <t>Lorelai Womens Long Sleeve Shirt</t>
        </is>
      </c>
      <c r="D298" s="0" t="inlineStr">
        <is>
          <t>'114540</t>
        </is>
      </c>
      <c r="E298" s="0" t="inlineStr">
        <is>
          <t>PURDUE LORELAI W BLACK:114540E-2XL</t>
        </is>
      </c>
      <c r="F298" s="0" t="inlineStr">
        <is>
          <t>'804114540083</t>
        </is>
      </c>
      <c r="G298" s="0" t="inlineStr">
        <is>
          <t>WOMENS</t>
        </is>
      </c>
      <c r="H298" s="0" t="inlineStr">
        <is>
          <t>2XL</t>
        </is>
      </c>
      <c r="I298" s="0">
        <v>38.99</v>
      </c>
      <c r="J298" s="0">
        <v>3</v>
      </c>
    </row>
    <row r="299" spans="1:10" customHeight="0">
      <c r="A299" s="0">
        <f>HYPERLINK("https://dl.dropboxusercontent.com/scl/fi/2lbw73bo4hmg25jm0wicp/114540af.jpg?rlkey=v6jc1dvm0a519pw3e0g7mllde&amp;dl=0","Click to download Image")</f>
      </c>
      <c r="B299" s="0">
        <f>HYPERLINK("https://dl.dropboxusercontent.com/scl/fi/lvrn226n6wne3wma8i71t/womens-t-shirt-size-chartslorelai.jpg?rlkey=65vydlsndq898p25ilej1pzao&amp;dl=0","Click to download SizeChart")</f>
      </c>
      <c r="C299" s="0" t="inlineStr">
        <is>
          <t>Lorelai Womens Long Sleeve Shirt</t>
        </is>
      </c>
      <c r="D299" s="0" t="inlineStr">
        <is>
          <t>'114540</t>
        </is>
      </c>
      <c r="E299" s="0" t="inlineStr">
        <is>
          <t>PURDUE LORELAI W BLACK:114540F-3XL</t>
        </is>
      </c>
      <c r="F299" s="0" t="inlineStr">
        <is>
          <t>'804114540090</t>
        </is>
      </c>
      <c r="G299" s="0" t="inlineStr">
        <is>
          <t>WOMENS</t>
        </is>
      </c>
      <c r="H299" s="0" t="inlineStr">
        <is>
          <t>3XL</t>
        </is>
      </c>
      <c r="I299" s="0">
        <v>38.99</v>
      </c>
      <c r="J299" s="0">
        <v>2</v>
      </c>
    </row>
    <row r="300" spans="1:10" customHeight="0">
      <c r="A300" s="0">
        <f>HYPERLINK("https://dl.dropboxusercontent.com/scl/fi/2lbw73bo4hmg25jm0wicp/114540af.jpg?rlkey=v6jc1dvm0a519pw3e0g7mllde&amp;dl=0","Click to download Image")</f>
      </c>
      <c r="B300" s="0">
        <f>HYPERLINK("https://dl.dropboxusercontent.com/scl/fi/lvrn226n6wne3wma8i71t/womens-t-shirt-size-chartslorelai.jpg?rlkey=65vydlsndq898p25ilej1pzao&amp;dl=0","Click to download SizeChart")</f>
      </c>
      <c r="C300" s="0" t="inlineStr">
        <is>
          <t>Lorelai Womens Long Sleeve Shirt</t>
        </is>
      </c>
      <c r="D300" s="0" t="inlineStr">
        <is>
          <t>'114540</t>
        </is>
      </c>
      <c r="E300" s="0" t="inlineStr">
        <is>
          <t>PURDUE LORELAI W BLACK 12 PACK:114540Z-12PK</t>
        </is>
      </c>
      <c r="F300" s="0" t="inlineStr">
        <is>
          <t>'804114540991</t>
        </is>
      </c>
      <c r="G300" s="0" t="inlineStr">
        <is>
          <t>WOMENS</t>
        </is>
      </c>
      <c r="H300" s="0" t="inlineStr">
        <is>
          <t>12 PACK</t>
        </is>
      </c>
      <c r="I300" s="0">
        <v>380</v>
      </c>
      <c r="J300" s="0">
        <v>0</v>
      </c>
    </row>
    <row r="301" spans="1:10" customHeight="0">
      <c r="A301" s="0">
        <f>HYPERLINK("https://dl.dropboxusercontent.com/scl/fi/zhidztqz4lnatw0aglinc/107211af42093.jpg?rlkey=it5v2ly736doly3dpdsz89pvl&amp;dl=0","Click to download Image")</f>
      </c>
      <c r="B301" s="0">
        <f>HYPERLINK("https://dl.dropboxusercontent.com/scl/fi/yb55tkamjzv1y2guu5of0/graphic-update2022-womens.jpg?rlkey=ldbz4bbxlln0rtuxzbnk1nlg6&amp;dl=0","Click to download SizeChart")</f>
      </c>
      <c r="C301" s="0" t="inlineStr">
        <is>
          <t>Bristol Women's Long Sleeve Shirt</t>
        </is>
      </c>
      <c r="D301" s="0" t="inlineStr">
        <is>
          <t>'109587</t>
        </is>
      </c>
      <c r="E301" s="0" t="inlineStr">
        <is>
          <t>PURDUE BRISTOL:109587A-S</t>
        </is>
      </c>
      <c r="F301" s="0" t="inlineStr">
        <is>
          <t>'800109587019</t>
        </is>
      </c>
      <c r="G301" s="0" t="inlineStr">
        <is>
          <t>WOMENS</t>
        </is>
      </c>
      <c r="H301" s="0" t="inlineStr">
        <is>
          <t>S</t>
        </is>
      </c>
      <c r="I301" s="0">
        <v>34.99</v>
      </c>
      <c r="J301" s="0">
        <v>6</v>
      </c>
    </row>
    <row r="302" spans="1:10" customHeight="0">
      <c r="A302" s="0">
        <f>HYPERLINK("https://dl.dropboxusercontent.com/scl/fi/zhidztqz4lnatw0aglinc/107211af42093.jpg?rlkey=it5v2ly736doly3dpdsz89pvl&amp;dl=0","Click to download Image")</f>
      </c>
      <c r="B302" s="0">
        <f>HYPERLINK("https://dl.dropboxusercontent.com/scl/fi/yb55tkamjzv1y2guu5of0/graphic-update2022-womens.jpg?rlkey=ldbz4bbxlln0rtuxzbnk1nlg6&amp;dl=0","Click to download SizeChart")</f>
      </c>
      <c r="C302" s="0" t="inlineStr">
        <is>
          <t>Bristol Women's Long Sleeve Shirt</t>
        </is>
      </c>
      <c r="D302" s="0" t="inlineStr">
        <is>
          <t>'109587</t>
        </is>
      </c>
      <c r="E302" s="0" t="inlineStr">
        <is>
          <t>PURDUE BRISTOL:109587B-M</t>
        </is>
      </c>
      <c r="F302" s="0" t="inlineStr">
        <is>
          <t>'800109587026</t>
        </is>
      </c>
      <c r="G302" s="0" t="inlineStr">
        <is>
          <t>WOMENS</t>
        </is>
      </c>
      <c r="H302" s="0" t="inlineStr">
        <is>
          <t>M</t>
        </is>
      </c>
      <c r="I302" s="0">
        <v>34.99</v>
      </c>
      <c r="J302" s="0">
        <v>15</v>
      </c>
    </row>
    <row r="303" spans="1:10" customHeight="0">
      <c r="A303" s="0">
        <f>HYPERLINK("https://dl.dropboxusercontent.com/scl/fi/zhidztqz4lnatw0aglinc/107211af42093.jpg?rlkey=it5v2ly736doly3dpdsz89pvl&amp;dl=0","Click to download Image")</f>
      </c>
      <c r="B303" s="0">
        <f>HYPERLINK("https://dl.dropboxusercontent.com/scl/fi/yb55tkamjzv1y2guu5of0/graphic-update2022-womens.jpg?rlkey=ldbz4bbxlln0rtuxzbnk1nlg6&amp;dl=0","Click to download SizeChart")</f>
      </c>
      <c r="C303" s="0" t="inlineStr">
        <is>
          <t>Bristol Women's Long Sleeve Shirt</t>
        </is>
      </c>
      <c r="D303" s="0" t="inlineStr">
        <is>
          <t>'109587</t>
        </is>
      </c>
      <c r="E303" s="0" t="inlineStr">
        <is>
          <t>PURDUE BRISTOL:109587C-L</t>
        </is>
      </c>
      <c r="F303" s="0" t="inlineStr">
        <is>
          <t>'800109587033</t>
        </is>
      </c>
      <c r="G303" s="0" t="inlineStr">
        <is>
          <t>WOMENS</t>
        </is>
      </c>
      <c r="H303" s="0" t="inlineStr">
        <is>
          <t>L</t>
        </is>
      </c>
      <c r="I303" s="0">
        <v>34.99</v>
      </c>
      <c r="J303" s="0">
        <v>16</v>
      </c>
    </row>
    <row r="304" spans="1:10" customHeight="0">
      <c r="A304" s="0">
        <f>HYPERLINK("https://dl.dropboxusercontent.com/scl/fi/zhidztqz4lnatw0aglinc/107211af42093.jpg?rlkey=it5v2ly736doly3dpdsz89pvl&amp;dl=0","Click to download Image")</f>
      </c>
      <c r="B304" s="0">
        <f>HYPERLINK("https://dl.dropboxusercontent.com/scl/fi/yb55tkamjzv1y2guu5of0/graphic-update2022-womens.jpg?rlkey=ldbz4bbxlln0rtuxzbnk1nlg6&amp;dl=0","Click to download SizeChart")</f>
      </c>
      <c r="C304" s="0" t="inlineStr">
        <is>
          <t>Bristol Women's Long Sleeve Shirt</t>
        </is>
      </c>
      <c r="D304" s="0" t="inlineStr">
        <is>
          <t>'109587</t>
        </is>
      </c>
      <c r="E304" s="0" t="inlineStr">
        <is>
          <t>PURDUE BRISTOL:109587D-XL</t>
        </is>
      </c>
      <c r="F304" s="0" t="inlineStr">
        <is>
          <t>'800109587040</t>
        </is>
      </c>
      <c r="G304" s="0" t="inlineStr">
        <is>
          <t>WOMENS</t>
        </is>
      </c>
      <c r="H304" s="0" t="inlineStr">
        <is>
          <t>XL</t>
        </is>
      </c>
      <c r="I304" s="0">
        <v>34.99</v>
      </c>
      <c r="J304" s="0">
        <v>8</v>
      </c>
    </row>
    <row r="305" spans="1:10" customHeight="0">
      <c r="A305" s="0">
        <f>HYPERLINK("https://dl.dropboxusercontent.com/scl/fi/zhidztqz4lnatw0aglinc/107211af42093.jpg?rlkey=it5v2ly736doly3dpdsz89pvl&amp;dl=0","Click to download Image")</f>
      </c>
      <c r="B305" s="0">
        <f>HYPERLINK("https://dl.dropboxusercontent.com/scl/fi/yb55tkamjzv1y2guu5of0/graphic-update2022-womens.jpg?rlkey=ldbz4bbxlln0rtuxzbnk1nlg6&amp;dl=0","Click to download SizeChart")</f>
      </c>
      <c r="C305" s="0" t="inlineStr">
        <is>
          <t>Bristol Women's Long Sleeve Shirt</t>
        </is>
      </c>
      <c r="D305" s="0" t="inlineStr">
        <is>
          <t>'109587</t>
        </is>
      </c>
      <c r="E305" s="0" t="inlineStr">
        <is>
          <t>PURDUE BRISTOL:109587E-2XL</t>
        </is>
      </c>
      <c r="F305" s="0" t="inlineStr">
        <is>
          <t>'800109587057</t>
        </is>
      </c>
      <c r="G305" s="0" t="inlineStr">
        <is>
          <t>WOMENS</t>
        </is>
      </c>
      <c r="H305" s="0" t="inlineStr">
        <is>
          <t>2XL</t>
        </is>
      </c>
      <c r="I305" s="0">
        <v>36.99</v>
      </c>
      <c r="J305" s="0">
        <v>1</v>
      </c>
    </row>
    <row r="306" spans="1:10" customHeight="0">
      <c r="A306" s="0">
        <f>HYPERLINK("https://dl.dropboxusercontent.com/scl/fi/zhidztqz4lnatw0aglinc/107211af42093.jpg?rlkey=it5v2ly736doly3dpdsz89pvl&amp;dl=0","Click to download Image")</f>
      </c>
      <c r="B306" s="0">
        <f>HYPERLINK("https://dl.dropboxusercontent.com/scl/fi/yb55tkamjzv1y2guu5of0/graphic-update2022-womens.jpg?rlkey=ldbz4bbxlln0rtuxzbnk1nlg6&amp;dl=0","Click to download SizeChart")</f>
      </c>
      <c r="C306" s="0" t="inlineStr">
        <is>
          <t>Bristol Women's Long Sleeve Shirt</t>
        </is>
      </c>
      <c r="D306" s="0" t="inlineStr">
        <is>
          <t>'109587</t>
        </is>
      </c>
      <c r="E306" s="0" t="inlineStr">
        <is>
          <t>PURDUE BRISTOL:109587F-3XL</t>
        </is>
      </c>
      <c r="F306" s="0" t="inlineStr">
        <is>
          <t>'800109587064</t>
        </is>
      </c>
      <c r="G306" s="0" t="inlineStr">
        <is>
          <t>WOMENS</t>
        </is>
      </c>
      <c r="H306" s="0" t="inlineStr">
        <is>
          <t>3XL</t>
        </is>
      </c>
      <c r="I306" s="0">
        <v>36.99</v>
      </c>
      <c r="J306" s="0">
        <v>0</v>
      </c>
    </row>
    <row r="307" spans="1:10" customHeight="0">
      <c r="A307" s="0">
        <f>HYPERLINK("https://dl.dropboxusercontent.com/scl/fi/q03s62njw7595mh882x1l/113949-af.jpg?rlkey=91uhjsor0my9m928nhlfrk1vr&amp;dl=0","Click to download Image")</f>
      </c>
      <c r="B307" s="0">
        <f>HYPERLINK("https://dl.dropboxusercontent.com/scl/fi/nta5qtrwoqkwg6igxbd7j/mens-polo-size-chartsbruce.jpg?rlkey=g178as5xqnvjik19t0t9o10b7&amp;dl=0","Click to download SizeChart")</f>
      </c>
      <c r="C307" s="0" t="inlineStr">
        <is>
          <t>Bruce Men's Golf Polo</t>
        </is>
      </c>
      <c r="D307" s="0" t="inlineStr">
        <is>
          <t>'113949</t>
        </is>
      </c>
      <c r="E307" s="0" t="inlineStr">
        <is>
          <t>PURDUE BRUCE M WHITE:113949A-S</t>
        </is>
      </c>
      <c r="F307" s="0" t="inlineStr">
        <is>
          <t>'804113949047</t>
        </is>
      </c>
      <c r="G307" s="0" t="inlineStr">
        <is>
          <t>MENS</t>
        </is>
      </c>
      <c r="H307" s="0" t="inlineStr">
        <is>
          <t>S</t>
        </is>
      </c>
      <c r="I307" s="0">
        <v>40.99</v>
      </c>
      <c r="J307" s="0">
        <v>4</v>
      </c>
    </row>
    <row r="308" spans="1:10" customHeight="0">
      <c r="A308" s="0">
        <f>HYPERLINK("https://dl.dropboxusercontent.com/scl/fi/q03s62njw7595mh882x1l/113949-af.jpg?rlkey=91uhjsor0my9m928nhlfrk1vr&amp;dl=0","Click to download Image")</f>
      </c>
      <c r="B308" s="0">
        <f>HYPERLINK("https://dl.dropboxusercontent.com/scl/fi/nta5qtrwoqkwg6igxbd7j/mens-polo-size-chartsbruce.jpg?rlkey=g178as5xqnvjik19t0t9o10b7&amp;dl=0","Click to download SizeChart")</f>
      </c>
      <c r="C308" s="0" t="inlineStr">
        <is>
          <t>Bruce Men's Golf Polo</t>
        </is>
      </c>
      <c r="D308" s="0" t="inlineStr">
        <is>
          <t>'113949</t>
        </is>
      </c>
      <c r="E308" s="0" t="inlineStr">
        <is>
          <t>PURDUE BRUCE M WHITE:113949B-M</t>
        </is>
      </c>
      <c r="F308" s="0" t="inlineStr">
        <is>
          <t>'804113949054</t>
        </is>
      </c>
      <c r="G308" s="0" t="inlineStr">
        <is>
          <t>MENS</t>
        </is>
      </c>
      <c r="H308" s="0" t="inlineStr">
        <is>
          <t>M</t>
        </is>
      </c>
      <c r="I308" s="0">
        <v>40.99</v>
      </c>
      <c r="J308" s="0">
        <v>6</v>
      </c>
    </row>
    <row r="309" spans="1:10" customHeight="0">
      <c r="A309" s="0">
        <f>HYPERLINK("https://dl.dropboxusercontent.com/scl/fi/q03s62njw7595mh882x1l/113949-af.jpg?rlkey=91uhjsor0my9m928nhlfrk1vr&amp;dl=0","Click to download Image")</f>
      </c>
      <c r="B309" s="0">
        <f>HYPERLINK("https://dl.dropboxusercontent.com/scl/fi/nta5qtrwoqkwg6igxbd7j/mens-polo-size-chartsbruce.jpg?rlkey=g178as5xqnvjik19t0t9o10b7&amp;dl=0","Click to download SizeChart")</f>
      </c>
      <c r="C309" s="0" t="inlineStr">
        <is>
          <t>Bruce Men's Golf Polo</t>
        </is>
      </c>
      <c r="D309" s="0" t="inlineStr">
        <is>
          <t>'113949</t>
        </is>
      </c>
      <c r="E309" s="0" t="inlineStr">
        <is>
          <t>PURDUE BRUCE M WHITE:113949C-L</t>
        </is>
      </c>
      <c r="F309" s="0" t="inlineStr">
        <is>
          <t>'804113949061</t>
        </is>
      </c>
      <c r="G309" s="0" t="inlineStr">
        <is>
          <t>MENS</t>
        </is>
      </c>
      <c r="H309" s="0" t="inlineStr">
        <is>
          <t>L</t>
        </is>
      </c>
      <c r="I309" s="0">
        <v>40.99</v>
      </c>
      <c r="J309" s="0">
        <v>10</v>
      </c>
    </row>
    <row r="310" spans="1:10" customHeight="0">
      <c r="A310" s="0">
        <f>HYPERLINK("https://dl.dropboxusercontent.com/scl/fi/q03s62njw7595mh882x1l/113949-af.jpg?rlkey=91uhjsor0my9m928nhlfrk1vr&amp;dl=0","Click to download Image")</f>
      </c>
      <c r="B310" s="0">
        <f>HYPERLINK("https://dl.dropboxusercontent.com/scl/fi/nta5qtrwoqkwg6igxbd7j/mens-polo-size-chartsbruce.jpg?rlkey=g178as5xqnvjik19t0t9o10b7&amp;dl=0","Click to download SizeChart")</f>
      </c>
      <c r="C310" s="0" t="inlineStr">
        <is>
          <t>Bruce Men's Golf Polo</t>
        </is>
      </c>
      <c r="D310" s="0" t="inlineStr">
        <is>
          <t>'113949</t>
        </is>
      </c>
      <c r="E310" s="0" t="inlineStr">
        <is>
          <t>PURDUE BRUCE M WHITE:113949D-XL</t>
        </is>
      </c>
      <c r="F310" s="0" t="inlineStr">
        <is>
          <t>'804113949078</t>
        </is>
      </c>
      <c r="G310" s="0" t="inlineStr">
        <is>
          <t>MENS</t>
        </is>
      </c>
      <c r="H310" s="0" t="inlineStr">
        <is>
          <t>XL</t>
        </is>
      </c>
      <c r="I310" s="0">
        <v>40.99</v>
      </c>
      <c r="J310" s="0">
        <v>12</v>
      </c>
    </row>
    <row r="311" spans="1:10" customHeight="0">
      <c r="A311" s="0">
        <f>HYPERLINK("https://dl.dropboxusercontent.com/scl/fi/q03s62njw7595mh882x1l/113949-af.jpg?rlkey=91uhjsor0my9m928nhlfrk1vr&amp;dl=0","Click to download Image")</f>
      </c>
      <c r="B311" s="0">
        <f>HYPERLINK("https://dl.dropboxusercontent.com/scl/fi/nta5qtrwoqkwg6igxbd7j/mens-polo-size-chartsbruce.jpg?rlkey=g178as5xqnvjik19t0t9o10b7&amp;dl=0","Click to download SizeChart")</f>
      </c>
      <c r="C311" s="0" t="inlineStr">
        <is>
          <t>Bruce Men's Golf Polo</t>
        </is>
      </c>
      <c r="D311" s="0" t="inlineStr">
        <is>
          <t>'113949</t>
        </is>
      </c>
      <c r="E311" s="0" t="inlineStr">
        <is>
          <t>PURDUE BRUCE M WHITE:113949E-2XL</t>
        </is>
      </c>
      <c r="F311" s="0" t="inlineStr">
        <is>
          <t>'804113949085</t>
        </is>
      </c>
      <c r="G311" s="0" t="inlineStr">
        <is>
          <t>MENS</t>
        </is>
      </c>
      <c r="H311" s="0" t="inlineStr">
        <is>
          <t>2XL</t>
        </is>
      </c>
      <c r="I311" s="0">
        <v>42.99</v>
      </c>
      <c r="J311" s="0">
        <v>8</v>
      </c>
    </row>
    <row r="312" spans="1:10" customHeight="0">
      <c r="A312" s="0">
        <f>HYPERLINK("https://dl.dropboxusercontent.com/scl/fi/q03s62njw7595mh882x1l/113949-af.jpg?rlkey=91uhjsor0my9m928nhlfrk1vr&amp;dl=0","Click to download Image")</f>
      </c>
      <c r="B312" s="0">
        <f>HYPERLINK("https://dl.dropboxusercontent.com/scl/fi/nta5qtrwoqkwg6igxbd7j/mens-polo-size-chartsbruce.jpg?rlkey=g178as5xqnvjik19t0t9o10b7&amp;dl=0","Click to download SizeChart")</f>
      </c>
      <c r="C312" s="0" t="inlineStr">
        <is>
          <t>Bruce Men's Golf Polo</t>
        </is>
      </c>
      <c r="D312" s="0" t="inlineStr">
        <is>
          <t>'113949</t>
        </is>
      </c>
      <c r="E312" s="0" t="inlineStr">
        <is>
          <t>PURDUE BRUCE M WHITE:113949F-3XL</t>
        </is>
      </c>
      <c r="F312" s="0" t="inlineStr">
        <is>
          <t>'804113949092</t>
        </is>
      </c>
      <c r="G312" s="0" t="inlineStr">
        <is>
          <t>MENS</t>
        </is>
      </c>
      <c r="H312" s="0" t="inlineStr">
        <is>
          <t>3XL</t>
        </is>
      </c>
      <c r="I312" s="0">
        <v>42.99</v>
      </c>
      <c r="J312" s="0">
        <v>1</v>
      </c>
    </row>
    <row r="313" spans="1:10" customHeight="0">
      <c r="A313" s="0">
        <f>HYPERLINK("https://dl.dropboxusercontent.com/scl/fi/q03s62njw7595mh882x1l/113949-af.jpg?rlkey=91uhjsor0my9m928nhlfrk1vr&amp;dl=0","Click to download Image")</f>
      </c>
      <c r="B313" s="0">
        <f>HYPERLINK("https://dl.dropboxusercontent.com/scl/fi/nta5qtrwoqkwg6igxbd7j/mens-polo-size-chartsbruce.jpg?rlkey=g178as5xqnvjik19t0t9o10b7&amp;dl=0","Click to download SizeChart")</f>
      </c>
      <c r="C313" s="0" t="inlineStr">
        <is>
          <t>Bruce Men's Golf Polo</t>
        </is>
      </c>
      <c r="D313" s="0" t="inlineStr">
        <is>
          <t>'113949</t>
        </is>
      </c>
      <c r="E313" s="0" t="inlineStr">
        <is>
          <t>PURDUE BRUCE M WHITE 12 PACK:113949Z-12PK</t>
        </is>
      </c>
      <c r="F313" s="0" t="inlineStr">
        <is>
          <t>'804113949993</t>
        </is>
      </c>
      <c r="G313" s="0" t="inlineStr">
        <is>
          <t>MENS</t>
        </is>
      </c>
      <c r="H313" s="0" t="inlineStr">
        <is>
          <t>12 PACK</t>
        </is>
      </c>
      <c r="I313" s="0">
        <v>420</v>
      </c>
      <c r="J313" s="0">
        <v>0</v>
      </c>
    </row>
    <row r="314" spans="1:10" customHeight="0">
      <c r="A314" s="0">
        <f>HYPERLINK("https://dl.dropboxusercontent.com/scl/fi/zkcoe6sqm0czme3yww84u/104348-af.jpg?rlkey=2ce235g9zxhc8af87juwhkn0f&amp;dl=0","Click to download Image")</f>
      </c>
      <c r="C314" s="0" t="inlineStr">
        <is>
          <t>Cobie Youth Cap</t>
        </is>
      </c>
      <c r="D314" s="0" t="inlineStr">
        <is>
          <t>'104348</t>
        </is>
      </c>
      <c r="E314" s="0" t="inlineStr">
        <is>
          <t>COBIE:104348</t>
        </is>
      </c>
      <c r="F314" s="0" t="inlineStr">
        <is>
          <t>'000000000000</t>
        </is>
      </c>
      <c r="G314" s="0" t="inlineStr">
        <is>
          <t>YOUTH</t>
        </is>
      </c>
      <c r="H314" s="0" t="inlineStr">
        <is>
          <t>YOUTH</t>
        </is>
      </c>
      <c r="I314" s="0">
        <v>20.99</v>
      </c>
      <c r="J314" s="0">
        <v>14</v>
      </c>
    </row>
    <row r="315" spans="1:10" customHeight="0">
      <c r="A315" s="0">
        <f>HYPERLINK("https://dl.dropboxusercontent.com/scl/fi/y1979fqajkqnmgg2cl63a/108952-af.jpg?rlkey=u2exxapo6hq4xfy3adjmgkqy5&amp;dl=0","Click to download Image")</f>
      </c>
      <c r="B315" s="0">
        <f>HYPERLINK("https://dl.dropboxusercontent.com/scl/fi/zoatvjm2jsy3f0ya36y03/womens-hoodie-and-sweatshirt-size-charts-olympias.jpg?rlkey=lltd685hgsqujfy88l9xfaqqe&amp;dl=0","Click to download SizeChart")</f>
      </c>
      <c r="C315" s="0" t="inlineStr">
        <is>
          <t>Olympias Women's Open Back Sweatshirt</t>
        </is>
      </c>
      <c r="D315" s="0" t="inlineStr">
        <is>
          <t>'108952</t>
        </is>
      </c>
      <c r="E315" s="0" t="inlineStr">
        <is>
          <t>PURDUE OLYMPIAS:108952AA-XS</t>
        </is>
      </c>
      <c r="F315" s="0" t="inlineStr">
        <is>
          <t>'800108952016</t>
        </is>
      </c>
      <c r="G315" s="0" t="inlineStr">
        <is>
          <t>WOMENS</t>
        </is>
      </c>
      <c r="H315" s="0" t="inlineStr">
        <is>
          <t>XS</t>
        </is>
      </c>
      <c r="I315" s="0">
        <v>42.99</v>
      </c>
      <c r="J315" s="0">
        <v>8</v>
      </c>
    </row>
    <row r="316" spans="1:10" customHeight="0">
      <c r="A316" s="0">
        <f>HYPERLINK("https://dl.dropboxusercontent.com/scl/fi/y1979fqajkqnmgg2cl63a/108952-af.jpg?rlkey=u2exxapo6hq4xfy3adjmgkqy5&amp;dl=0","Click to download Image")</f>
      </c>
      <c r="B316" s="0">
        <f>HYPERLINK("https://dl.dropboxusercontent.com/scl/fi/zoatvjm2jsy3f0ya36y03/womens-hoodie-and-sweatshirt-size-charts-olympias.jpg?rlkey=lltd685hgsqujfy88l9xfaqqe&amp;dl=0","Click to download SizeChart")</f>
      </c>
      <c r="C316" s="0" t="inlineStr">
        <is>
          <t>Olympias Women's Open Back Sweatshirt</t>
        </is>
      </c>
      <c r="D316" s="0" t="inlineStr">
        <is>
          <t>'108952</t>
        </is>
      </c>
      <c r="E316" s="0" t="inlineStr">
        <is>
          <t>PURDUE OLYMPIAS:108952A-S</t>
        </is>
      </c>
      <c r="F316" s="0" t="inlineStr">
        <is>
          <t>'800108952023</t>
        </is>
      </c>
      <c r="G316" s="0" t="inlineStr">
        <is>
          <t>WOMENS</t>
        </is>
      </c>
      <c r="H316" s="0" t="inlineStr">
        <is>
          <t>S</t>
        </is>
      </c>
      <c r="I316" s="0">
        <v>42.99</v>
      </c>
      <c r="J316" s="0">
        <v>10</v>
      </c>
    </row>
    <row r="317" spans="1:10" customHeight="0">
      <c r="A317" s="0">
        <f>HYPERLINK("https://dl.dropboxusercontent.com/scl/fi/y1979fqajkqnmgg2cl63a/108952-af.jpg?rlkey=u2exxapo6hq4xfy3adjmgkqy5&amp;dl=0","Click to download Image")</f>
      </c>
      <c r="B317" s="0">
        <f>HYPERLINK("https://dl.dropboxusercontent.com/scl/fi/zoatvjm2jsy3f0ya36y03/womens-hoodie-and-sweatshirt-size-charts-olympias.jpg?rlkey=lltd685hgsqujfy88l9xfaqqe&amp;dl=0","Click to download SizeChart")</f>
      </c>
      <c r="C317" s="0" t="inlineStr">
        <is>
          <t>Olympias Women's Open Back Sweatshirt</t>
        </is>
      </c>
      <c r="D317" s="0" t="inlineStr">
        <is>
          <t>'108952</t>
        </is>
      </c>
      <c r="E317" s="0" t="inlineStr">
        <is>
          <t>PURDUE OLYMPIAS:108952B-M</t>
        </is>
      </c>
      <c r="F317" s="0" t="inlineStr">
        <is>
          <t>'800108952030</t>
        </is>
      </c>
      <c r="G317" s="0" t="inlineStr">
        <is>
          <t>WOMENS</t>
        </is>
      </c>
      <c r="H317" s="0" t="inlineStr">
        <is>
          <t>M</t>
        </is>
      </c>
      <c r="I317" s="0">
        <v>42.99</v>
      </c>
      <c r="J317" s="0">
        <v>12</v>
      </c>
    </row>
    <row r="318" spans="1:10" customHeight="0">
      <c r="A318" s="0">
        <f>HYPERLINK("https://dl.dropboxusercontent.com/scl/fi/y1979fqajkqnmgg2cl63a/108952-af.jpg?rlkey=u2exxapo6hq4xfy3adjmgkqy5&amp;dl=0","Click to download Image")</f>
      </c>
      <c r="B318" s="0">
        <f>HYPERLINK("https://dl.dropboxusercontent.com/scl/fi/zoatvjm2jsy3f0ya36y03/womens-hoodie-and-sweatshirt-size-charts-olympias.jpg?rlkey=lltd685hgsqujfy88l9xfaqqe&amp;dl=0","Click to download SizeChart")</f>
      </c>
      <c r="C318" s="0" t="inlineStr">
        <is>
          <t>Olympias Women's Open Back Sweatshirt</t>
        </is>
      </c>
      <c r="D318" s="0" t="inlineStr">
        <is>
          <t>'108952</t>
        </is>
      </c>
      <c r="E318" s="0" t="inlineStr">
        <is>
          <t>PURDUE OLYMPIAS:108952C-L</t>
        </is>
      </c>
      <c r="F318" s="0" t="inlineStr">
        <is>
          <t>'800108952047</t>
        </is>
      </c>
      <c r="G318" s="0" t="inlineStr">
        <is>
          <t>WOMENS</t>
        </is>
      </c>
      <c r="H318" s="0" t="inlineStr">
        <is>
          <t>L</t>
        </is>
      </c>
      <c r="I318" s="0">
        <v>42.99</v>
      </c>
      <c r="J318" s="0">
        <v>8</v>
      </c>
    </row>
    <row r="319" spans="1:10" customHeight="0">
      <c r="A319" s="0">
        <f>HYPERLINK("https://dl.dropboxusercontent.com/scl/fi/y1979fqajkqnmgg2cl63a/108952-af.jpg?rlkey=u2exxapo6hq4xfy3adjmgkqy5&amp;dl=0","Click to download Image")</f>
      </c>
      <c r="B319" s="0">
        <f>HYPERLINK("https://dl.dropboxusercontent.com/scl/fi/zoatvjm2jsy3f0ya36y03/womens-hoodie-and-sweatshirt-size-charts-olympias.jpg?rlkey=lltd685hgsqujfy88l9xfaqqe&amp;dl=0","Click to download SizeChart")</f>
      </c>
      <c r="C319" s="0" t="inlineStr">
        <is>
          <t>Olympias Women's Open Back Sweatshirt</t>
        </is>
      </c>
      <c r="D319" s="0" t="inlineStr">
        <is>
          <t>'108952</t>
        </is>
      </c>
      <c r="E319" s="0" t="inlineStr">
        <is>
          <t>PURDUE OLYMPIAS:108952D-XL</t>
        </is>
      </c>
      <c r="F319" s="0" t="inlineStr">
        <is>
          <t>'800108952054</t>
        </is>
      </c>
      <c r="G319" s="0" t="inlineStr">
        <is>
          <t>WOMENS</t>
        </is>
      </c>
      <c r="H319" s="0" t="inlineStr">
        <is>
          <t>XL</t>
        </is>
      </c>
      <c r="I319" s="0">
        <v>42.99</v>
      </c>
      <c r="J319" s="0">
        <v>8</v>
      </c>
    </row>
    <row r="320" spans="1:10" customHeight="0">
      <c r="A320" s="0">
        <f>HYPERLINK("https://dl.dropboxusercontent.com/scl/fi/sjqii4mpp0hahtqz6qafz/110537-af.jpg?rlkey=jwk1f6lb5j98s3x7c4ayrzjth&amp;dl=0","Click to download Image")</f>
      </c>
      <c r="C320" s="0" t="inlineStr">
        <is>
          <t>Denver Sweatshirt Blanket</t>
        </is>
      </c>
      <c r="D320" s="0" t="inlineStr">
        <is>
          <t>'110537</t>
        </is>
      </c>
      <c r="E320" s="0" t="inlineStr">
        <is>
          <t>PURDUE DENVER:110537</t>
        </is>
      </c>
      <c r="F320" s="0" t="inlineStr">
        <is>
          <t>'000000000000</t>
        </is>
      </c>
      <c r="H320" s="0" t="inlineStr">
        <is>
          <t>54" X 84"</t>
        </is>
      </c>
      <c r="I320" s="0">
        <v>38.99</v>
      </c>
      <c r="J320" s="0">
        <v>54</v>
      </c>
    </row>
    <row r="321" spans="1:10" customHeight="0">
      <c r="A321" s="0">
        <f>HYPERLINK("https://dl.dropboxusercontent.com/scl/fi/n9fh8cr2if866lzqobhi7/109282-af.jpg?rlkey=d00n3fvdxoi99ihdk62g5dgqu&amp;dl=0","Click to download Image")</f>
      </c>
      <c r="B321" s="0">
        <f>HYPERLINK("https://dl.dropboxusercontent.com/scl/fi/7uz37gdukjub0rfanayhz/graphic-update22022-youth.jpg?rlkey=z51cg15qxn67mf0mzmzo38ade&amp;dl=0","Click to download SizeChart")</f>
      </c>
      <c r="C321" s="0" t="inlineStr">
        <is>
          <t>Gail Youth Ruffled Long Sleeve</t>
        </is>
      </c>
      <c r="D321" s="0" t="inlineStr">
        <is>
          <t>'109282</t>
        </is>
      </c>
      <c r="E321" s="0" t="inlineStr">
        <is>
          <t>PURDUE GAIL:109282B-YS</t>
        </is>
      </c>
      <c r="F321" s="0" t="inlineStr">
        <is>
          <t>'800109282013</t>
        </is>
      </c>
      <c r="G321" s="0" t="inlineStr">
        <is>
          <t>YOUTH</t>
        </is>
      </c>
      <c r="H321" s="0" t="inlineStr">
        <is>
          <t>YS</t>
        </is>
      </c>
      <c r="I321" s="0">
        <v>42.99</v>
      </c>
      <c r="J321" s="0">
        <v>6</v>
      </c>
    </row>
    <row r="322" spans="1:10" customHeight="0">
      <c r="A322" s="0">
        <f>HYPERLINK("https://dl.dropboxusercontent.com/scl/fi/n9fh8cr2if866lzqobhi7/109282-af.jpg?rlkey=d00n3fvdxoi99ihdk62g5dgqu&amp;dl=0","Click to download Image")</f>
      </c>
      <c r="B322" s="0">
        <f>HYPERLINK("https://dl.dropboxusercontent.com/scl/fi/7uz37gdukjub0rfanayhz/graphic-update22022-youth.jpg?rlkey=z51cg15qxn67mf0mzmzo38ade&amp;dl=0","Click to download SizeChart")</f>
      </c>
      <c r="C322" s="0" t="inlineStr">
        <is>
          <t>Gail Youth Ruffled Long Sleeve</t>
        </is>
      </c>
      <c r="D322" s="0" t="inlineStr">
        <is>
          <t>'109282</t>
        </is>
      </c>
      <c r="E322" s="0" t="inlineStr">
        <is>
          <t>PURDUE GAIL:109282C-YM</t>
        </is>
      </c>
      <c r="F322" s="0" t="inlineStr">
        <is>
          <t>'800109282020</t>
        </is>
      </c>
      <c r="G322" s="0" t="inlineStr">
        <is>
          <t>YOUTH</t>
        </is>
      </c>
      <c r="H322" s="0" t="inlineStr">
        <is>
          <t>YM</t>
        </is>
      </c>
      <c r="I322" s="0">
        <v>42.99</v>
      </c>
      <c r="J322" s="0">
        <v>6</v>
      </c>
    </row>
    <row r="323" spans="1:10" customHeight="0">
      <c r="A323" s="0">
        <f>HYPERLINK("https://dl.dropboxusercontent.com/scl/fi/n9fh8cr2if866lzqobhi7/109282-af.jpg?rlkey=d00n3fvdxoi99ihdk62g5dgqu&amp;dl=0","Click to download Image")</f>
      </c>
      <c r="B323" s="0">
        <f>HYPERLINK("https://dl.dropboxusercontent.com/scl/fi/7uz37gdukjub0rfanayhz/graphic-update22022-youth.jpg?rlkey=z51cg15qxn67mf0mzmzo38ade&amp;dl=0","Click to download SizeChart")</f>
      </c>
      <c r="C323" s="0" t="inlineStr">
        <is>
          <t>Gail Youth Ruffled Long Sleeve</t>
        </is>
      </c>
      <c r="D323" s="0" t="inlineStr">
        <is>
          <t>'109282</t>
        </is>
      </c>
      <c r="E323" s="0" t="inlineStr">
        <is>
          <t>PURDUE GAIL:109282D-YL</t>
        </is>
      </c>
      <c r="F323" s="0" t="inlineStr">
        <is>
          <t>'800109282037</t>
        </is>
      </c>
      <c r="G323" s="0" t="inlineStr">
        <is>
          <t>YOUTH</t>
        </is>
      </c>
      <c r="H323" s="0" t="inlineStr">
        <is>
          <t>YL</t>
        </is>
      </c>
      <c r="I323" s="0">
        <v>42.99</v>
      </c>
      <c r="J323" s="0">
        <v>6</v>
      </c>
    </row>
    <row r="324" spans="1:10" customHeight="0">
      <c r="A324" s="0">
        <f>HYPERLINK("https://dl.dropboxusercontent.com/scl/fi/n9fh8cr2if866lzqobhi7/109282-af.jpg?rlkey=d00n3fvdxoi99ihdk62g5dgqu&amp;dl=0","Click to download Image")</f>
      </c>
      <c r="B324" s="0">
        <f>HYPERLINK("https://dl.dropboxusercontent.com/scl/fi/7uz37gdukjub0rfanayhz/graphic-update22022-youth.jpg?rlkey=z51cg15qxn67mf0mzmzo38ade&amp;dl=0","Click to download SizeChart")</f>
      </c>
      <c r="C324" s="0" t="inlineStr">
        <is>
          <t>Gail Youth Ruffled Long Sleeve</t>
        </is>
      </c>
      <c r="D324" s="0" t="inlineStr">
        <is>
          <t>'109282</t>
        </is>
      </c>
      <c r="E324" s="0" t="inlineStr">
        <is>
          <t>PURDUE GAIL:109282E-YXL</t>
        </is>
      </c>
      <c r="F324" s="0" t="inlineStr">
        <is>
          <t>'800109282044</t>
        </is>
      </c>
      <c r="G324" s="0" t="inlineStr">
        <is>
          <t>YOUTH</t>
        </is>
      </c>
      <c r="H324" s="0" t="inlineStr">
        <is>
          <t>YXL</t>
        </is>
      </c>
      <c r="I324" s="0">
        <v>42.99</v>
      </c>
      <c r="J324" s="0">
        <v>6</v>
      </c>
    </row>
    <row r="325" spans="1:10" customHeight="0">
      <c r="A325" s="0">
        <f>HYPERLINK("https://dl.dropboxusercontent.com/scl/fi/hfb5d47gzafqjqbtunk8z/109197-af.jpg?rlkey=ynwzmdevb9wt6s2z3e5kogkar&amp;dl=0","Click to download Image")</f>
      </c>
      <c r="B325" s="0">
        <f>HYPERLINK("https://dl.dropboxusercontent.com/scl/fi/3wgada9xvslt6sth083a3/graphic-update2022-womens.jpg?rlkey=1pryfkrsjeu2tb087xgifx9q3&amp;dl=0","Click to download SizeChart")</f>
      </c>
      <c r="C325" s="0" t="inlineStr">
        <is>
          <t>Diana Women's Cold Shoulder Shirt</t>
        </is>
      </c>
      <c r="D325" s="0" t="inlineStr">
        <is>
          <t>'109197</t>
        </is>
      </c>
      <c r="E325" s="0" t="inlineStr">
        <is>
          <t>PURDUE DIANA:109197A-S</t>
        </is>
      </c>
      <c r="F325" s="0" t="inlineStr">
        <is>
          <t>'800109197010</t>
        </is>
      </c>
      <c r="G325" s="0" t="inlineStr">
        <is>
          <t>WOMENS</t>
        </is>
      </c>
      <c r="H325" s="0" t="inlineStr">
        <is>
          <t>S</t>
        </is>
      </c>
      <c r="I325" s="0">
        <v>42.99</v>
      </c>
      <c r="J325" s="0">
        <v>8</v>
      </c>
    </row>
    <row r="326" spans="1:10" customHeight="0">
      <c r="A326" s="0">
        <f>HYPERLINK("https://dl.dropboxusercontent.com/scl/fi/hfb5d47gzafqjqbtunk8z/109197-af.jpg?rlkey=ynwzmdevb9wt6s2z3e5kogkar&amp;dl=0","Click to download Image")</f>
      </c>
      <c r="B326" s="0">
        <f>HYPERLINK("https://dl.dropboxusercontent.com/scl/fi/3wgada9xvslt6sth083a3/graphic-update2022-womens.jpg?rlkey=1pryfkrsjeu2tb087xgifx9q3&amp;dl=0","Click to download SizeChart")</f>
      </c>
      <c r="C326" s="0" t="inlineStr">
        <is>
          <t>Diana Women's Cold Shoulder Shirt</t>
        </is>
      </c>
      <c r="D326" s="0" t="inlineStr">
        <is>
          <t>'109197</t>
        </is>
      </c>
      <c r="E326" s="0" t="inlineStr">
        <is>
          <t>PURDUE DIANA:109197B-M</t>
        </is>
      </c>
      <c r="F326" s="0" t="inlineStr">
        <is>
          <t>'800109197027</t>
        </is>
      </c>
      <c r="G326" s="0" t="inlineStr">
        <is>
          <t>WOMENS</t>
        </is>
      </c>
      <c r="H326" s="0" t="inlineStr">
        <is>
          <t>M</t>
        </is>
      </c>
      <c r="I326" s="0">
        <v>42.99</v>
      </c>
      <c r="J326" s="0">
        <v>16</v>
      </c>
    </row>
    <row r="327" spans="1:10" customHeight="0">
      <c r="A327" s="0">
        <f>HYPERLINK("https://dl.dropboxusercontent.com/scl/fi/hfb5d47gzafqjqbtunk8z/109197-af.jpg?rlkey=ynwzmdevb9wt6s2z3e5kogkar&amp;dl=0","Click to download Image")</f>
      </c>
      <c r="B327" s="0">
        <f>HYPERLINK("https://dl.dropboxusercontent.com/scl/fi/3wgada9xvslt6sth083a3/graphic-update2022-womens.jpg?rlkey=1pryfkrsjeu2tb087xgifx9q3&amp;dl=0","Click to download SizeChart")</f>
      </c>
      <c r="C327" s="0" t="inlineStr">
        <is>
          <t>Diana Women's Cold Shoulder Shirt</t>
        </is>
      </c>
      <c r="D327" s="0" t="inlineStr">
        <is>
          <t>'109197</t>
        </is>
      </c>
      <c r="E327" s="0" t="inlineStr">
        <is>
          <t>PURDUE DIANA:109197C-L</t>
        </is>
      </c>
      <c r="F327" s="0" t="inlineStr">
        <is>
          <t>'800109197034</t>
        </is>
      </c>
      <c r="G327" s="0" t="inlineStr">
        <is>
          <t>WOMENS</t>
        </is>
      </c>
      <c r="H327" s="0" t="inlineStr">
        <is>
          <t>L</t>
        </is>
      </c>
      <c r="I327" s="0">
        <v>42.99</v>
      </c>
      <c r="J327" s="0">
        <v>16</v>
      </c>
    </row>
    <row r="328" spans="1:10" customHeight="0">
      <c r="A328" s="0">
        <f>HYPERLINK("https://dl.dropboxusercontent.com/scl/fi/hfb5d47gzafqjqbtunk8z/109197-af.jpg?rlkey=ynwzmdevb9wt6s2z3e5kogkar&amp;dl=0","Click to download Image")</f>
      </c>
      <c r="B328" s="0">
        <f>HYPERLINK("https://dl.dropboxusercontent.com/scl/fi/3wgada9xvslt6sth083a3/graphic-update2022-womens.jpg?rlkey=1pryfkrsjeu2tb087xgifx9q3&amp;dl=0","Click to download SizeChart")</f>
      </c>
      <c r="C328" s="0" t="inlineStr">
        <is>
          <t>Diana Women's Cold Shoulder Shirt</t>
        </is>
      </c>
      <c r="D328" s="0" t="inlineStr">
        <is>
          <t>'109197</t>
        </is>
      </c>
      <c r="E328" s="0" t="inlineStr">
        <is>
          <t>PURDUE DIANA:109197D-XL</t>
        </is>
      </c>
      <c r="F328" s="0" t="inlineStr">
        <is>
          <t>'800109197041</t>
        </is>
      </c>
      <c r="G328" s="0" t="inlineStr">
        <is>
          <t>WOMENS</t>
        </is>
      </c>
      <c r="H328" s="0" t="inlineStr">
        <is>
          <t>XL</t>
        </is>
      </c>
      <c r="I328" s="0">
        <v>42.99</v>
      </c>
      <c r="J328" s="0">
        <v>8</v>
      </c>
    </row>
    <row r="329" spans="1:10" customHeight="0">
      <c r="A329" s="0">
        <f>HYPERLINK("https://dl.dropboxusercontent.com/scl/fi/hfb5d47gzafqjqbtunk8z/109197-af.jpg?rlkey=ynwzmdevb9wt6s2z3e5kogkar&amp;dl=0","Click to download Image")</f>
      </c>
      <c r="B329" s="0">
        <f>HYPERLINK("https://dl.dropboxusercontent.com/scl/fi/3wgada9xvslt6sth083a3/graphic-update2022-womens.jpg?rlkey=1pryfkrsjeu2tb087xgifx9q3&amp;dl=0","Click to download SizeChart")</f>
      </c>
      <c r="C329" s="0" t="inlineStr">
        <is>
          <t>Diana Women's Cold Shoulder Shirt</t>
        </is>
      </c>
      <c r="D329" s="0" t="inlineStr">
        <is>
          <t>'109197</t>
        </is>
      </c>
      <c r="E329" s="0" t="inlineStr">
        <is>
          <t>PURDUE DIANA:109197E-2XL</t>
        </is>
      </c>
      <c r="F329" s="0" t="inlineStr">
        <is>
          <t>'800109197058</t>
        </is>
      </c>
      <c r="G329" s="0" t="inlineStr">
        <is>
          <t>WOMENS</t>
        </is>
      </c>
      <c r="H329" s="0" t="inlineStr">
        <is>
          <t>2XL</t>
        </is>
      </c>
      <c r="I329" s="0">
        <v>42.99</v>
      </c>
      <c r="J329" s="0">
        <v>2</v>
      </c>
    </row>
    <row r="330" spans="1:10" customHeight="0">
      <c r="A330" s="0">
        <f>HYPERLINK("https://dl.dropboxusercontent.com/scl/fi/hfb5d47gzafqjqbtunk8z/109197-af.jpg?rlkey=ynwzmdevb9wt6s2z3e5kogkar&amp;dl=0","Click to download Image")</f>
      </c>
      <c r="B330" s="0">
        <f>HYPERLINK("https://dl.dropboxusercontent.com/scl/fi/3wgada9xvslt6sth083a3/graphic-update2022-womens.jpg?rlkey=1pryfkrsjeu2tb087xgifx9q3&amp;dl=0","Click to download SizeChart")</f>
      </c>
      <c r="C330" s="0" t="inlineStr">
        <is>
          <t>Diana Women's Cold Shoulder Shirt</t>
        </is>
      </c>
      <c r="D330" s="0" t="inlineStr">
        <is>
          <t>'109197</t>
        </is>
      </c>
      <c r="E330" s="0" t="inlineStr">
        <is>
          <t>PURDUE DIANA:109197F-3XL</t>
        </is>
      </c>
      <c r="F330" s="0" t="inlineStr">
        <is>
          <t>'800109197065</t>
        </is>
      </c>
      <c r="G330" s="0" t="inlineStr">
        <is>
          <t>WOMENS</t>
        </is>
      </c>
      <c r="H330" s="0" t="inlineStr">
        <is>
          <t>3XL</t>
        </is>
      </c>
      <c r="I330" s="0">
        <v>42.99</v>
      </c>
      <c r="J330" s="0">
        <v>2</v>
      </c>
    </row>
    <row r="331" spans="1:10" customHeight="0">
      <c r="A331" s="0">
        <f>HYPERLINK("https://dl.dropboxusercontent.com/scl/fi/6k26otq6iqyt4its43qtm/108995-af.jpg?rlkey=2my6edryxaoi2yaeb71lp8b9u&amp;dl=0","Click to download Image")</f>
      </c>
      <c r="B331" s="0">
        <f>HYPERLINK("https://dl.dropboxusercontent.com/scl/fi/bva3o1cia0repwkqsabwx/graphic-update2022-womens.jpg?rlkey=j44f3k6vgfttrm4xuu1o9blyq&amp;dl=0","Click to download SizeChart")</f>
      </c>
      <c r="C331" s="0" t="inlineStr">
        <is>
          <t>Livy Women's Off Shoulder Top</t>
        </is>
      </c>
      <c r="D331" s="0" t="inlineStr">
        <is>
          <t>'108995</t>
        </is>
      </c>
      <c r="E331" s="0" t="inlineStr">
        <is>
          <t>PURDUE LIVY:108995A-S</t>
        </is>
      </c>
      <c r="F331" s="0" t="inlineStr">
        <is>
          <t>'800108995013</t>
        </is>
      </c>
      <c r="G331" s="0" t="inlineStr">
        <is>
          <t>WOMENS</t>
        </is>
      </c>
      <c r="H331" s="0" t="inlineStr">
        <is>
          <t>S</t>
        </is>
      </c>
      <c r="I331" s="0">
        <v>42.99</v>
      </c>
      <c r="J331" s="0">
        <v>7</v>
      </c>
    </row>
    <row r="332" spans="1:10" customHeight="0">
      <c r="A332" s="0">
        <f>HYPERLINK("https://dl.dropboxusercontent.com/scl/fi/6k26otq6iqyt4its43qtm/108995-af.jpg?rlkey=2my6edryxaoi2yaeb71lp8b9u&amp;dl=0","Click to download Image")</f>
      </c>
      <c r="B332" s="0">
        <f>HYPERLINK("https://dl.dropboxusercontent.com/scl/fi/bva3o1cia0repwkqsabwx/graphic-update2022-womens.jpg?rlkey=j44f3k6vgfttrm4xuu1o9blyq&amp;dl=0","Click to download SizeChart")</f>
      </c>
      <c r="C332" s="0" t="inlineStr">
        <is>
          <t>Livy Women's Off Shoulder Top</t>
        </is>
      </c>
      <c r="D332" s="0" t="inlineStr">
        <is>
          <t>'108995</t>
        </is>
      </c>
      <c r="E332" s="0" t="inlineStr">
        <is>
          <t>PURDUE LIVY:108995B-M</t>
        </is>
      </c>
      <c r="F332" s="0" t="inlineStr">
        <is>
          <t>'800108995020</t>
        </is>
      </c>
      <c r="G332" s="0" t="inlineStr">
        <is>
          <t>WOMENS</t>
        </is>
      </c>
      <c r="H332" s="0" t="inlineStr">
        <is>
          <t>M</t>
        </is>
      </c>
      <c r="I332" s="0">
        <v>42.99</v>
      </c>
      <c r="J332" s="0">
        <v>14</v>
      </c>
    </row>
    <row r="333" spans="1:10" customHeight="0">
      <c r="A333" s="0">
        <f>HYPERLINK("https://dl.dropboxusercontent.com/scl/fi/6k26otq6iqyt4its43qtm/108995-af.jpg?rlkey=2my6edryxaoi2yaeb71lp8b9u&amp;dl=0","Click to download Image")</f>
      </c>
      <c r="B333" s="0">
        <f>HYPERLINK("https://dl.dropboxusercontent.com/scl/fi/bva3o1cia0repwkqsabwx/graphic-update2022-womens.jpg?rlkey=j44f3k6vgfttrm4xuu1o9blyq&amp;dl=0","Click to download SizeChart")</f>
      </c>
      <c r="C333" s="0" t="inlineStr">
        <is>
          <t>Livy Women's Off Shoulder Top</t>
        </is>
      </c>
      <c r="D333" s="0" t="inlineStr">
        <is>
          <t>'108995</t>
        </is>
      </c>
      <c r="E333" s="0" t="inlineStr">
        <is>
          <t>PURDUE LIVY:108995C-L</t>
        </is>
      </c>
      <c r="F333" s="0" t="inlineStr">
        <is>
          <t>'800108995037</t>
        </is>
      </c>
      <c r="G333" s="0" t="inlineStr">
        <is>
          <t>WOMENS</t>
        </is>
      </c>
      <c r="H333" s="0" t="inlineStr">
        <is>
          <t>L</t>
        </is>
      </c>
      <c r="I333" s="0">
        <v>42.99</v>
      </c>
      <c r="J333" s="0">
        <v>13</v>
      </c>
    </row>
    <row r="334" spans="1:10" customHeight="0">
      <c r="A334" s="0">
        <f>HYPERLINK("https://dl.dropboxusercontent.com/scl/fi/6k26otq6iqyt4its43qtm/108995-af.jpg?rlkey=2my6edryxaoi2yaeb71lp8b9u&amp;dl=0","Click to download Image")</f>
      </c>
      <c r="B334" s="0">
        <f>HYPERLINK("https://dl.dropboxusercontent.com/scl/fi/bva3o1cia0repwkqsabwx/graphic-update2022-womens.jpg?rlkey=j44f3k6vgfttrm4xuu1o9blyq&amp;dl=0","Click to download SizeChart")</f>
      </c>
      <c r="C334" s="0" t="inlineStr">
        <is>
          <t>Livy Women's Off Shoulder Top</t>
        </is>
      </c>
      <c r="D334" s="0" t="inlineStr">
        <is>
          <t>'108995</t>
        </is>
      </c>
      <c r="E334" s="0" t="inlineStr">
        <is>
          <t>PURDUE LIVY:108995D-XL</t>
        </is>
      </c>
      <c r="F334" s="0" t="inlineStr">
        <is>
          <t>'800108995044</t>
        </is>
      </c>
      <c r="G334" s="0" t="inlineStr">
        <is>
          <t>WOMENS</t>
        </is>
      </c>
      <c r="H334" s="0" t="inlineStr">
        <is>
          <t>XL</t>
        </is>
      </c>
      <c r="I334" s="0">
        <v>42.99</v>
      </c>
      <c r="J334" s="0">
        <v>8</v>
      </c>
    </row>
    <row r="335" spans="1:10" customHeight="0">
      <c r="A335" s="0">
        <f>HYPERLINK("https://dl.dropboxusercontent.com/scl/fi/6k26otq6iqyt4its43qtm/108995-af.jpg?rlkey=2my6edryxaoi2yaeb71lp8b9u&amp;dl=0","Click to download Image")</f>
      </c>
      <c r="B335" s="0">
        <f>HYPERLINK("https://dl.dropboxusercontent.com/scl/fi/bva3o1cia0repwkqsabwx/graphic-update2022-womens.jpg?rlkey=j44f3k6vgfttrm4xuu1o9blyq&amp;dl=0","Click to download SizeChart")</f>
      </c>
      <c r="C335" s="0" t="inlineStr">
        <is>
          <t>Livy Women's Off Shoulder Top</t>
        </is>
      </c>
      <c r="D335" s="0" t="inlineStr">
        <is>
          <t>'108995</t>
        </is>
      </c>
      <c r="E335" s="0" t="inlineStr">
        <is>
          <t>PURDUE LIVY:108995E-2XL</t>
        </is>
      </c>
      <c r="F335" s="0" t="inlineStr">
        <is>
          <t>'800108995051</t>
        </is>
      </c>
      <c r="G335" s="0" t="inlineStr">
        <is>
          <t>WOMENS</t>
        </is>
      </c>
      <c r="H335" s="0" t="inlineStr">
        <is>
          <t>2XL</t>
        </is>
      </c>
      <c r="I335" s="0">
        <v>42.99</v>
      </c>
      <c r="J335" s="0">
        <v>2</v>
      </c>
    </row>
    <row r="336" spans="1:10" customHeight="0">
      <c r="A336" s="0">
        <f>HYPERLINK("https://dl.dropboxusercontent.com/scl/fi/6k26otq6iqyt4its43qtm/108995-af.jpg?rlkey=2my6edryxaoi2yaeb71lp8b9u&amp;dl=0","Click to download Image")</f>
      </c>
      <c r="B336" s="0">
        <f>HYPERLINK("https://dl.dropboxusercontent.com/scl/fi/bva3o1cia0repwkqsabwx/graphic-update2022-womens.jpg?rlkey=j44f3k6vgfttrm4xuu1o9blyq&amp;dl=0","Click to download SizeChart")</f>
      </c>
      <c r="C336" s="0" t="inlineStr">
        <is>
          <t>Livy Women's Off Shoulder Top</t>
        </is>
      </c>
      <c r="D336" s="0" t="inlineStr">
        <is>
          <t>'108995</t>
        </is>
      </c>
      <c r="E336" s="0" t="inlineStr">
        <is>
          <t>PURDUE LIVY:108995F-3XL</t>
        </is>
      </c>
      <c r="F336" s="0" t="inlineStr">
        <is>
          <t>'800108995068</t>
        </is>
      </c>
      <c r="G336" s="0" t="inlineStr">
        <is>
          <t>WOMENS</t>
        </is>
      </c>
      <c r="H336" s="0" t="inlineStr">
        <is>
          <t>3XL</t>
        </is>
      </c>
      <c r="I336" s="0">
        <v>42.99</v>
      </c>
      <c r="J336" s="0">
        <v>2</v>
      </c>
    </row>
    <row r="337" spans="1:10" customHeight="0">
      <c r="A337" s="0">
        <f>HYPERLINK("https://dl.dropboxusercontent.com/scl/fi/z97iuowz8z03px2ygkttd/purdueaf.jpg?rlkey=7kqu3r1w8sae2cojqgeajn08t&amp;dl=0","Click to download Image")</f>
      </c>
      <c r="B337" s="0">
        <f>HYPERLINK("https://dl.dropboxusercontent.com/scl/fi/chyowe2tvkwgvca37dasu/trisha-tn.jpg?rlkey=ea40qr6p2sw4oir47aoe9t9fb&amp;dl=0","Click to download SizeChart")</f>
      </c>
      <c r="C337" s="0" t="inlineStr">
        <is>
          <t>Trisha Womens Golf Polo</t>
        </is>
      </c>
      <c r="D337" s="0" t="inlineStr">
        <is>
          <t>'113945</t>
        </is>
      </c>
      <c r="E337" s="0" t="inlineStr">
        <is>
          <t>PURDUE TRISHA BLACK:113945A-S</t>
        </is>
      </c>
      <c r="F337" s="0" t="inlineStr">
        <is>
          <t>'804113945049</t>
        </is>
      </c>
      <c r="G337" s="0" t="inlineStr">
        <is>
          <t>WOMENS</t>
        </is>
      </c>
      <c r="H337" s="0" t="inlineStr">
        <is>
          <t>S</t>
        </is>
      </c>
      <c r="I337" s="0">
        <v>40.98</v>
      </c>
      <c r="J337" s="0">
        <v>0</v>
      </c>
    </row>
    <row r="338" spans="1:10" customHeight="0">
      <c r="A338" s="0">
        <f>HYPERLINK("https://dl.dropboxusercontent.com/scl/fi/z97iuowz8z03px2ygkttd/purdueaf.jpg?rlkey=7kqu3r1w8sae2cojqgeajn08t&amp;dl=0","Click to download Image")</f>
      </c>
      <c r="B338" s="0">
        <f>HYPERLINK("https://dl.dropboxusercontent.com/scl/fi/chyowe2tvkwgvca37dasu/trisha-tn.jpg?rlkey=ea40qr6p2sw4oir47aoe9t9fb&amp;dl=0","Click to download SizeChart")</f>
      </c>
      <c r="C338" s="0" t="inlineStr">
        <is>
          <t>Trisha Womens Golf Polo</t>
        </is>
      </c>
      <c r="D338" s="0" t="inlineStr">
        <is>
          <t>'113945</t>
        </is>
      </c>
      <c r="E338" s="0" t="inlineStr">
        <is>
          <t>PURDUE TRISHA BLACK:113945B-M</t>
        </is>
      </c>
      <c r="F338" s="0" t="inlineStr">
        <is>
          <t>'804113945056</t>
        </is>
      </c>
      <c r="G338" s="0" t="inlineStr">
        <is>
          <t>WOMENS</t>
        </is>
      </c>
      <c r="H338" s="0" t="inlineStr">
        <is>
          <t>M</t>
        </is>
      </c>
      <c r="I338" s="0">
        <v>40.98</v>
      </c>
      <c r="J338" s="0">
        <v>3</v>
      </c>
    </row>
    <row r="339" spans="1:10" customHeight="0">
      <c r="A339" s="0">
        <f>HYPERLINK("https://dl.dropboxusercontent.com/scl/fi/z97iuowz8z03px2ygkttd/purdueaf.jpg?rlkey=7kqu3r1w8sae2cojqgeajn08t&amp;dl=0","Click to download Image")</f>
      </c>
      <c r="B339" s="0">
        <f>HYPERLINK("https://dl.dropboxusercontent.com/scl/fi/chyowe2tvkwgvca37dasu/trisha-tn.jpg?rlkey=ea40qr6p2sw4oir47aoe9t9fb&amp;dl=0","Click to download SizeChart")</f>
      </c>
      <c r="C339" s="0" t="inlineStr">
        <is>
          <t>Trisha Womens Golf Polo</t>
        </is>
      </c>
      <c r="D339" s="0" t="inlineStr">
        <is>
          <t>'113945</t>
        </is>
      </c>
      <c r="E339" s="0" t="inlineStr">
        <is>
          <t>PURDUE TRISHA BLACK:113945C-L</t>
        </is>
      </c>
      <c r="F339" s="0" t="inlineStr">
        <is>
          <t>'804113945063</t>
        </is>
      </c>
      <c r="G339" s="0" t="inlineStr">
        <is>
          <t>WOMENS</t>
        </is>
      </c>
      <c r="H339" s="0" t="inlineStr">
        <is>
          <t>L</t>
        </is>
      </c>
      <c r="I339" s="0">
        <v>40.98</v>
      </c>
      <c r="J339" s="0">
        <v>0</v>
      </c>
    </row>
    <row r="340" spans="1:10" customHeight="0">
      <c r="A340" s="0">
        <f>HYPERLINK("https://dl.dropboxusercontent.com/scl/fi/z97iuowz8z03px2ygkttd/purdueaf.jpg?rlkey=7kqu3r1w8sae2cojqgeajn08t&amp;dl=0","Click to download Image")</f>
      </c>
      <c r="B340" s="0">
        <f>HYPERLINK("https://dl.dropboxusercontent.com/scl/fi/chyowe2tvkwgvca37dasu/trisha-tn.jpg?rlkey=ea40qr6p2sw4oir47aoe9t9fb&amp;dl=0","Click to download SizeChart")</f>
      </c>
      <c r="C340" s="0" t="inlineStr">
        <is>
          <t>Trisha Womens Golf Polo</t>
        </is>
      </c>
      <c r="D340" s="0" t="inlineStr">
        <is>
          <t>'113945</t>
        </is>
      </c>
      <c r="E340" s="0" t="inlineStr">
        <is>
          <t>PURDUE TRISHA BLACK:113945D-XL</t>
        </is>
      </c>
      <c r="F340" s="0" t="inlineStr">
        <is>
          <t>'804113945070</t>
        </is>
      </c>
      <c r="G340" s="0" t="inlineStr">
        <is>
          <t>WOMENS</t>
        </is>
      </c>
      <c r="H340" s="0" t="inlineStr">
        <is>
          <t>XL</t>
        </is>
      </c>
      <c r="I340" s="0">
        <v>40.98</v>
      </c>
      <c r="J340" s="0">
        <v>1</v>
      </c>
    </row>
    <row r="341" spans="1:10" customHeight="0">
      <c r="A341" s="0">
        <f>HYPERLINK("https://dl.dropboxusercontent.com/scl/fi/z97iuowz8z03px2ygkttd/purdueaf.jpg?rlkey=7kqu3r1w8sae2cojqgeajn08t&amp;dl=0","Click to download Image")</f>
      </c>
      <c r="B341" s="0">
        <f>HYPERLINK("https://dl.dropboxusercontent.com/scl/fi/chyowe2tvkwgvca37dasu/trisha-tn.jpg?rlkey=ea40qr6p2sw4oir47aoe9t9fb&amp;dl=0","Click to download SizeChart")</f>
      </c>
      <c r="C341" s="0" t="inlineStr">
        <is>
          <t>Trisha Womens Golf Polo</t>
        </is>
      </c>
      <c r="D341" s="0" t="inlineStr">
        <is>
          <t>'113945</t>
        </is>
      </c>
      <c r="E341" s="0" t="inlineStr">
        <is>
          <t>PURDUE TRISHA BLACK:113945E-2XL</t>
        </is>
      </c>
      <c r="F341" s="0" t="inlineStr">
        <is>
          <t>'804113945087</t>
        </is>
      </c>
      <c r="G341" s="0" t="inlineStr">
        <is>
          <t>WOMENS</t>
        </is>
      </c>
      <c r="H341" s="0" t="inlineStr">
        <is>
          <t>2XL</t>
        </is>
      </c>
      <c r="I341" s="0">
        <v>42.98</v>
      </c>
      <c r="J341" s="0">
        <v>0</v>
      </c>
    </row>
    <row r="342" spans="1:10" customHeight="0">
      <c r="A342" s="0">
        <f>HYPERLINK("https://dl.dropboxusercontent.com/scl/fi/z97iuowz8z03px2ygkttd/purdueaf.jpg?rlkey=7kqu3r1w8sae2cojqgeajn08t&amp;dl=0","Click to download Image")</f>
      </c>
      <c r="B342" s="0">
        <f>HYPERLINK("https://dl.dropboxusercontent.com/scl/fi/chyowe2tvkwgvca37dasu/trisha-tn.jpg?rlkey=ea40qr6p2sw4oir47aoe9t9fb&amp;dl=0","Click to download SizeChart")</f>
      </c>
      <c r="C342" s="0" t="inlineStr">
        <is>
          <t>Trisha Womens Golf Polo</t>
        </is>
      </c>
      <c r="D342" s="0" t="inlineStr">
        <is>
          <t>'113945</t>
        </is>
      </c>
      <c r="E342" s="0" t="inlineStr">
        <is>
          <t>PURDUE TRISHA BLACK:113945F-3XL</t>
        </is>
      </c>
      <c r="F342" s="0" t="inlineStr">
        <is>
          <t>'804113945094</t>
        </is>
      </c>
      <c r="G342" s="0" t="inlineStr">
        <is>
          <t>WOMENS</t>
        </is>
      </c>
      <c r="H342" s="0" t="inlineStr">
        <is>
          <t>3XL</t>
        </is>
      </c>
      <c r="I342" s="0">
        <v>42.98</v>
      </c>
      <c r="J342" s="0">
        <v>0</v>
      </c>
    </row>
    <row r="343" spans="1:10" customHeight="0">
      <c r="A343" s="0">
        <f>HYPERLINK("https://dl.dropboxusercontent.com/scl/fi/gza5flo8gqo0fus4j65zh/109406-af.jpg?rlkey=mqep6khj6cg5zss2v9q4g3zo2&amp;dl=0","Click to download Image")</f>
      </c>
      <c r="B343" s="0">
        <f>HYPERLINK("https://dl.dropboxusercontent.com/scl/fi/a22l7ua0u23ramr3f2uhz/graphic-update22022-toddler.jpg?rlkey=8j0jstpdrxxdajk2rbbrjm33t&amp;dl=0","Click to download SizeChart")</f>
      </c>
      <c r="C343" s="0" t="inlineStr">
        <is>
          <t>Lynn Toddler Overall Dress</t>
        </is>
      </c>
      <c r="D343" s="0" t="inlineStr">
        <is>
          <t>'109406</t>
        </is>
      </c>
      <c r="E343" s="0" t="inlineStr">
        <is>
          <t>PURDUE LYNN TDLR:109406A-2T</t>
        </is>
      </c>
      <c r="F343" s="0" t="inlineStr">
        <is>
          <t>'800109406013</t>
        </is>
      </c>
      <c r="G343" s="0" t="inlineStr">
        <is>
          <t>TODDLER</t>
        </is>
      </c>
      <c r="H343" s="0" t="inlineStr">
        <is>
          <t>2T</t>
        </is>
      </c>
      <c r="I343" s="0">
        <v>29.99</v>
      </c>
      <c r="J343" s="0">
        <v>3</v>
      </c>
    </row>
    <row r="344" spans="1:10" customHeight="0">
      <c r="A344" s="0">
        <f>HYPERLINK("https://dl.dropboxusercontent.com/scl/fi/gza5flo8gqo0fus4j65zh/109406-af.jpg?rlkey=mqep6khj6cg5zss2v9q4g3zo2&amp;dl=0","Click to download Image")</f>
      </c>
      <c r="B344" s="0">
        <f>HYPERLINK("https://dl.dropboxusercontent.com/scl/fi/a22l7ua0u23ramr3f2uhz/graphic-update22022-toddler.jpg?rlkey=8j0jstpdrxxdajk2rbbrjm33t&amp;dl=0","Click to download SizeChart")</f>
      </c>
      <c r="C344" s="0" t="inlineStr">
        <is>
          <t>Lynn Toddler Overall Dress</t>
        </is>
      </c>
      <c r="D344" s="0" t="inlineStr">
        <is>
          <t>'109406</t>
        </is>
      </c>
      <c r="E344" s="0" t="inlineStr">
        <is>
          <t>PURDUE LYNN TDLR:109406B-3T</t>
        </is>
      </c>
      <c r="F344" s="0" t="inlineStr">
        <is>
          <t>'800109406020</t>
        </is>
      </c>
      <c r="G344" s="0" t="inlineStr">
        <is>
          <t>TODDLER</t>
        </is>
      </c>
      <c r="H344" s="0" t="inlineStr">
        <is>
          <t>3T</t>
        </is>
      </c>
      <c r="I344" s="0">
        <v>29.99</v>
      </c>
      <c r="J344" s="0">
        <v>8</v>
      </c>
    </row>
    <row r="345" spans="1:10" customHeight="0">
      <c r="A345" s="0">
        <f>HYPERLINK("https://dl.dropboxusercontent.com/scl/fi/gza5flo8gqo0fus4j65zh/109406-af.jpg?rlkey=mqep6khj6cg5zss2v9q4g3zo2&amp;dl=0","Click to download Image")</f>
      </c>
      <c r="B345" s="0">
        <f>HYPERLINK("https://dl.dropboxusercontent.com/scl/fi/a22l7ua0u23ramr3f2uhz/graphic-update22022-toddler.jpg?rlkey=8j0jstpdrxxdajk2rbbrjm33t&amp;dl=0","Click to download SizeChart")</f>
      </c>
      <c r="C345" s="0" t="inlineStr">
        <is>
          <t>Lynn Toddler Overall Dress</t>
        </is>
      </c>
      <c r="D345" s="0" t="inlineStr">
        <is>
          <t>'109406</t>
        </is>
      </c>
      <c r="E345" s="0" t="inlineStr">
        <is>
          <t>PURDUE LYNN TDLR:109406C-4T</t>
        </is>
      </c>
      <c r="F345" s="0" t="inlineStr">
        <is>
          <t>'800109406037</t>
        </is>
      </c>
      <c r="G345" s="0" t="inlineStr">
        <is>
          <t>TODDLER</t>
        </is>
      </c>
      <c r="H345" s="0" t="inlineStr">
        <is>
          <t>4T</t>
        </is>
      </c>
      <c r="I345" s="0">
        <v>29.99</v>
      </c>
      <c r="J345" s="0">
        <v>1</v>
      </c>
    </row>
    <row r="346" spans="1:10" customHeight="0">
      <c r="A346" s="0">
        <f>HYPERLINK("https://dl.dropboxusercontent.com/scl/fi/gza5flo8gqo0fus4j65zh/109406-af.jpg?rlkey=mqep6khj6cg5zss2v9q4g3zo2&amp;dl=0","Click to download Image")</f>
      </c>
      <c r="B346" s="0">
        <f>HYPERLINK("https://dl.dropboxusercontent.com/scl/fi/a22l7ua0u23ramr3f2uhz/graphic-update22022-toddler.jpg?rlkey=8j0jstpdrxxdajk2rbbrjm33t&amp;dl=0","Click to download SizeChart")</f>
      </c>
      <c r="C346" s="0" t="inlineStr">
        <is>
          <t>Lynn Toddler Overall Dress</t>
        </is>
      </c>
      <c r="D346" s="0" t="inlineStr">
        <is>
          <t>'109406</t>
        </is>
      </c>
      <c r="E346" s="0" t="inlineStr">
        <is>
          <t>PURDUE LYNN TDLR:109406D-5T</t>
        </is>
      </c>
      <c r="F346" s="0" t="inlineStr">
        <is>
          <t>'800109406044</t>
        </is>
      </c>
      <c r="G346" s="0" t="inlineStr">
        <is>
          <t>TODDLER</t>
        </is>
      </c>
      <c r="H346" s="0" t="inlineStr">
        <is>
          <t>5T</t>
        </is>
      </c>
      <c r="I346" s="0">
        <v>29.99</v>
      </c>
      <c r="J346" s="0">
        <v>6</v>
      </c>
    </row>
    <row r="347" spans="1:10" customHeight="0">
      <c r="A347" s="0">
        <f>HYPERLINK("https://dl.dropboxusercontent.com/scl/fi/7c3eb1klu5r6lx7s32nui/108941f.jpg?rlkey=if4muc7ws2f7u7e6qpjpbicyh&amp;dl=0","Click to download Image")</f>
      </c>
      <c r="B347" s="0">
        <f>HYPERLINK("https://dl.dropboxusercontent.com/scl/fi/f3eni9qi47npz3wkojbzz/womens-t-shirt-size-chartsmarilynn-bamboo.jpg?rlkey=rlvz88foftdymj3z8rxip95p0&amp;dl=0","Click to download SizeChart")</f>
      </c>
      <c r="C347" s="0" t="inlineStr">
        <is>
          <t>Marilynn Women's Bamboo T-Shirt</t>
        </is>
      </c>
      <c r="D347" s="0" t="inlineStr">
        <is>
          <t>'108941</t>
        </is>
      </c>
      <c r="E347" s="0" t="inlineStr">
        <is>
          <t>PURDUE MARILYNN:108941A-S</t>
        </is>
      </c>
      <c r="F347" s="0" t="inlineStr">
        <is>
          <t>'800108941010</t>
        </is>
      </c>
      <c r="G347" s="0" t="inlineStr">
        <is>
          <t>WOMENS</t>
        </is>
      </c>
      <c r="H347" s="0" t="inlineStr">
        <is>
          <t>S</t>
        </is>
      </c>
      <c r="I347" s="0">
        <v>29.99</v>
      </c>
      <c r="J347" s="0">
        <v>6</v>
      </c>
    </row>
    <row r="348" spans="1:10" customHeight="0">
      <c r="A348" s="0">
        <f>HYPERLINK("https://dl.dropboxusercontent.com/scl/fi/7c3eb1klu5r6lx7s32nui/108941f.jpg?rlkey=if4muc7ws2f7u7e6qpjpbicyh&amp;dl=0","Click to download Image")</f>
      </c>
      <c r="B348" s="0">
        <f>HYPERLINK("https://dl.dropboxusercontent.com/scl/fi/f3eni9qi47npz3wkojbzz/womens-t-shirt-size-chartsmarilynn-bamboo.jpg?rlkey=rlvz88foftdymj3z8rxip95p0&amp;dl=0","Click to download SizeChart")</f>
      </c>
      <c r="C348" s="0" t="inlineStr">
        <is>
          <t>Marilynn Women's Bamboo T-Shirt</t>
        </is>
      </c>
      <c r="D348" s="0" t="inlineStr">
        <is>
          <t>'108941</t>
        </is>
      </c>
      <c r="E348" s="0" t="inlineStr">
        <is>
          <t>PURDUE MARILYNN:108941B-M</t>
        </is>
      </c>
      <c r="F348" s="0" t="inlineStr">
        <is>
          <t>'800108941027</t>
        </is>
      </c>
      <c r="G348" s="0" t="inlineStr">
        <is>
          <t>WOMENS</t>
        </is>
      </c>
      <c r="H348" s="0" t="inlineStr">
        <is>
          <t>M</t>
        </is>
      </c>
      <c r="I348" s="0">
        <v>29.99</v>
      </c>
      <c r="J348" s="0">
        <v>12</v>
      </c>
    </row>
    <row r="349" spans="1:10" customHeight="0">
      <c r="A349" s="0">
        <f>HYPERLINK("https://dl.dropboxusercontent.com/scl/fi/7c3eb1klu5r6lx7s32nui/108941f.jpg?rlkey=if4muc7ws2f7u7e6qpjpbicyh&amp;dl=0","Click to download Image")</f>
      </c>
      <c r="B349" s="0">
        <f>HYPERLINK("https://dl.dropboxusercontent.com/scl/fi/f3eni9qi47npz3wkojbzz/womens-t-shirt-size-chartsmarilynn-bamboo.jpg?rlkey=rlvz88foftdymj3z8rxip95p0&amp;dl=0","Click to download SizeChart")</f>
      </c>
      <c r="C349" s="0" t="inlineStr">
        <is>
          <t>Marilynn Women's Bamboo T-Shirt</t>
        </is>
      </c>
      <c r="D349" s="0" t="inlineStr">
        <is>
          <t>'108941</t>
        </is>
      </c>
      <c r="E349" s="0" t="inlineStr">
        <is>
          <t>PURDUE MARILYNN:108941C-L</t>
        </is>
      </c>
      <c r="F349" s="0" t="inlineStr">
        <is>
          <t>'800108941034</t>
        </is>
      </c>
      <c r="G349" s="0" t="inlineStr">
        <is>
          <t>WOMENS</t>
        </is>
      </c>
      <c r="H349" s="0" t="inlineStr">
        <is>
          <t>L</t>
        </is>
      </c>
      <c r="I349" s="0">
        <v>29.99</v>
      </c>
      <c r="J349" s="0">
        <v>15</v>
      </c>
    </row>
    <row r="350" spans="1:10" customHeight="0">
      <c r="A350" s="0">
        <f>HYPERLINK("https://dl.dropboxusercontent.com/scl/fi/7c3eb1klu5r6lx7s32nui/108941f.jpg?rlkey=if4muc7ws2f7u7e6qpjpbicyh&amp;dl=0","Click to download Image")</f>
      </c>
      <c r="B350" s="0">
        <f>HYPERLINK("https://dl.dropboxusercontent.com/scl/fi/f3eni9qi47npz3wkojbzz/womens-t-shirt-size-chartsmarilynn-bamboo.jpg?rlkey=rlvz88foftdymj3z8rxip95p0&amp;dl=0","Click to download SizeChart")</f>
      </c>
      <c r="C350" s="0" t="inlineStr">
        <is>
          <t>Marilynn Women's Bamboo T-Shirt</t>
        </is>
      </c>
      <c r="D350" s="0" t="inlineStr">
        <is>
          <t>'108941</t>
        </is>
      </c>
      <c r="E350" s="0" t="inlineStr">
        <is>
          <t>PURDUE MARILYNN:108941D-XL</t>
        </is>
      </c>
      <c r="F350" s="0" t="inlineStr">
        <is>
          <t>'800108941041</t>
        </is>
      </c>
      <c r="G350" s="0" t="inlineStr">
        <is>
          <t>WOMENS</t>
        </is>
      </c>
      <c r="H350" s="0" t="inlineStr">
        <is>
          <t>XL</t>
        </is>
      </c>
      <c r="I350" s="0">
        <v>29.99</v>
      </c>
      <c r="J350" s="0">
        <v>4</v>
      </c>
    </row>
    <row r="351" spans="1:10" customHeight="0">
      <c r="A351" s="0">
        <f>HYPERLINK("https://dl.dropboxusercontent.com/scl/fi/7c3eb1klu5r6lx7s32nui/108941f.jpg?rlkey=if4muc7ws2f7u7e6qpjpbicyh&amp;dl=0","Click to download Image")</f>
      </c>
      <c r="B351" s="0">
        <f>HYPERLINK("https://dl.dropboxusercontent.com/scl/fi/f3eni9qi47npz3wkojbzz/womens-t-shirt-size-chartsmarilynn-bamboo.jpg?rlkey=rlvz88foftdymj3z8rxip95p0&amp;dl=0","Click to download SizeChart")</f>
      </c>
      <c r="C351" s="0" t="inlineStr">
        <is>
          <t>Marilynn Women's Bamboo T-Shirt</t>
        </is>
      </c>
      <c r="D351" s="0" t="inlineStr">
        <is>
          <t>'108941</t>
        </is>
      </c>
      <c r="E351" s="0" t="inlineStr">
        <is>
          <t>PURDUE MARILYNN:108941E-2XL</t>
        </is>
      </c>
      <c r="F351" s="0" t="inlineStr">
        <is>
          <t>'800108941058</t>
        </is>
      </c>
      <c r="G351" s="0" t="inlineStr">
        <is>
          <t>WOMENS</t>
        </is>
      </c>
      <c r="H351" s="0" t="inlineStr">
        <is>
          <t>2XL</t>
        </is>
      </c>
      <c r="I351" s="0">
        <v>31.99</v>
      </c>
      <c r="J351" s="0">
        <v>2</v>
      </c>
    </row>
    <row r="352" spans="1:10" customHeight="0">
      <c r="A352" s="0">
        <f>HYPERLINK("https://dl.dropboxusercontent.com/scl/fi/7c3eb1klu5r6lx7s32nui/108941f.jpg?rlkey=if4muc7ws2f7u7e6qpjpbicyh&amp;dl=0","Click to download Image")</f>
      </c>
      <c r="B352" s="0">
        <f>HYPERLINK("https://dl.dropboxusercontent.com/scl/fi/f3eni9qi47npz3wkojbzz/womens-t-shirt-size-chartsmarilynn-bamboo.jpg?rlkey=rlvz88foftdymj3z8rxip95p0&amp;dl=0","Click to download SizeChart")</f>
      </c>
      <c r="C352" s="0" t="inlineStr">
        <is>
          <t>Marilynn Women's Bamboo T-Shirt</t>
        </is>
      </c>
      <c r="D352" s="0" t="inlineStr">
        <is>
          <t>'108941</t>
        </is>
      </c>
      <c r="E352" s="0" t="inlineStr">
        <is>
          <t>PURDUE MARILYNN:108941F-3XL</t>
        </is>
      </c>
      <c r="F352" s="0" t="inlineStr">
        <is>
          <t>'800108941065</t>
        </is>
      </c>
      <c r="G352" s="0" t="inlineStr">
        <is>
          <t>WOMENS</t>
        </is>
      </c>
      <c r="H352" s="0" t="inlineStr">
        <is>
          <t>3XL</t>
        </is>
      </c>
      <c r="I352" s="0">
        <v>31.99</v>
      </c>
      <c r="J352" s="0">
        <v>2</v>
      </c>
    </row>
    <row r="353" spans="1:10" customHeight="0">
      <c r="A353" s="0">
        <f>HYPERLINK("https://dl.dropboxusercontent.com/scl/fi/zxyofeoyduzfuma0vd1o3/104285-af.jpg?rlkey=t9ggvbsnn3h511k73686yk4ux&amp;dl=0","Click to download Image")</f>
      </c>
      <c r="C353" s="0" t="inlineStr">
        <is>
          <t>Mick Men's Cap</t>
        </is>
      </c>
      <c r="D353" s="0" t="inlineStr">
        <is>
          <t>'104285</t>
        </is>
      </c>
      <c r="E353" s="0" t="inlineStr">
        <is>
          <t>MICK:104285</t>
        </is>
      </c>
      <c r="F353" s="0" t="inlineStr">
        <is>
          <t>'000000000000</t>
        </is>
      </c>
      <c r="G353" s="0" t="inlineStr">
        <is>
          <t>MENS</t>
        </is>
      </c>
      <c r="H353" s="0" t="inlineStr">
        <is>
          <t>STANDARD MENS</t>
        </is>
      </c>
      <c r="I353" s="0">
        <v>24.99</v>
      </c>
      <c r="J353" s="0">
        <v>40</v>
      </c>
    </row>
    <row r="354" spans="1:10" customHeight="0">
      <c r="A354" s="0">
        <f>HYPERLINK("https://dl.dropboxusercontent.com/scl/fi/suq03yqx1bjoih39l208w/113970-af.jpg?rlkey=i1bm6rquopcq0tgbecqrh71x2&amp;dl=0","Click to download Image")</f>
      </c>
      <c r="B354" s="0">
        <f>HYPERLINK("https://dl.dropboxusercontent.com/scl/fi/scrsbg68nex4oavqa9lud/mens-polo-size-chartsbrent.jpg?rlkey=rrmaqcvz1qokdp3n7krx6rxwh&amp;dl=0","Click to download SizeChart")</f>
      </c>
      <c r="C354" s="0" t="inlineStr">
        <is>
          <t>Quinton Men's Golf Polo</t>
        </is>
      </c>
      <c r="D354" s="0" t="inlineStr">
        <is>
          <t>'113970</t>
        </is>
      </c>
      <c r="E354" s="0" t="inlineStr">
        <is>
          <t>PURDUE QUINTON M GOLD:113970A-S</t>
        </is>
      </c>
      <c r="F354" s="0" t="inlineStr">
        <is>
          <t>'804113970041</t>
        </is>
      </c>
      <c r="G354" s="0" t="inlineStr">
        <is>
          <t>MENS</t>
        </is>
      </c>
      <c r="H354" s="0" t="inlineStr">
        <is>
          <t>S</t>
        </is>
      </c>
      <c r="I354" s="0">
        <v>40.99</v>
      </c>
      <c r="J354" s="0">
        <v>4</v>
      </c>
    </row>
    <row r="355" spans="1:10" customHeight="0">
      <c r="A355" s="0">
        <f>HYPERLINK("https://dl.dropboxusercontent.com/scl/fi/suq03yqx1bjoih39l208w/113970-af.jpg?rlkey=i1bm6rquopcq0tgbecqrh71x2&amp;dl=0","Click to download Image")</f>
      </c>
      <c r="B355" s="0">
        <f>HYPERLINK("https://dl.dropboxusercontent.com/scl/fi/scrsbg68nex4oavqa9lud/mens-polo-size-chartsbrent.jpg?rlkey=rrmaqcvz1qokdp3n7krx6rxwh&amp;dl=0","Click to download SizeChart")</f>
      </c>
      <c r="C355" s="0" t="inlineStr">
        <is>
          <t>Quinton Men's Golf Polo</t>
        </is>
      </c>
      <c r="D355" s="0" t="inlineStr">
        <is>
          <t>'113970</t>
        </is>
      </c>
      <c r="E355" s="0" t="inlineStr">
        <is>
          <t>PURDUE QUINTON M GOLD:113970B-M</t>
        </is>
      </c>
      <c r="F355" s="0" t="inlineStr">
        <is>
          <t>'804113970058</t>
        </is>
      </c>
      <c r="G355" s="0" t="inlineStr">
        <is>
          <t>MENS</t>
        </is>
      </c>
      <c r="H355" s="0" t="inlineStr">
        <is>
          <t>M</t>
        </is>
      </c>
      <c r="I355" s="0">
        <v>40.99</v>
      </c>
      <c r="J355" s="0">
        <v>0</v>
      </c>
    </row>
    <row r="356" spans="1:10" customHeight="0">
      <c r="A356" s="0">
        <f>HYPERLINK("https://dl.dropboxusercontent.com/scl/fi/suq03yqx1bjoih39l208w/113970-af.jpg?rlkey=i1bm6rquopcq0tgbecqrh71x2&amp;dl=0","Click to download Image")</f>
      </c>
      <c r="B356" s="0">
        <f>HYPERLINK("https://dl.dropboxusercontent.com/scl/fi/scrsbg68nex4oavqa9lud/mens-polo-size-chartsbrent.jpg?rlkey=rrmaqcvz1qokdp3n7krx6rxwh&amp;dl=0","Click to download SizeChart")</f>
      </c>
      <c r="C356" s="0" t="inlineStr">
        <is>
          <t>Quinton Men's Golf Polo</t>
        </is>
      </c>
      <c r="D356" s="0" t="inlineStr">
        <is>
          <t>'113970</t>
        </is>
      </c>
      <c r="E356" s="0" t="inlineStr">
        <is>
          <t>PURDUE QUINTON M GOLD:113970C-L</t>
        </is>
      </c>
      <c r="F356" s="0" t="inlineStr">
        <is>
          <t>'804113970065</t>
        </is>
      </c>
      <c r="G356" s="0" t="inlineStr">
        <is>
          <t>MENS</t>
        </is>
      </c>
      <c r="H356" s="0" t="inlineStr">
        <is>
          <t>L</t>
        </is>
      </c>
      <c r="I356" s="0">
        <v>40.99</v>
      </c>
      <c r="J356" s="0">
        <v>0</v>
      </c>
    </row>
    <row r="357" spans="1:10" customHeight="0">
      <c r="A357" s="0">
        <f>HYPERLINK("https://dl.dropboxusercontent.com/scl/fi/suq03yqx1bjoih39l208w/113970-af.jpg?rlkey=i1bm6rquopcq0tgbecqrh71x2&amp;dl=0","Click to download Image")</f>
      </c>
      <c r="B357" s="0">
        <f>HYPERLINK("https://dl.dropboxusercontent.com/scl/fi/scrsbg68nex4oavqa9lud/mens-polo-size-chartsbrent.jpg?rlkey=rrmaqcvz1qokdp3n7krx6rxwh&amp;dl=0","Click to download SizeChart")</f>
      </c>
      <c r="C357" s="0" t="inlineStr">
        <is>
          <t>Quinton Men's Golf Polo</t>
        </is>
      </c>
      <c r="D357" s="0" t="inlineStr">
        <is>
          <t>'113970</t>
        </is>
      </c>
      <c r="E357" s="0" t="inlineStr">
        <is>
          <t>PURDUE QUINTON M GOLD:113970D-XL</t>
        </is>
      </c>
      <c r="F357" s="0" t="inlineStr">
        <is>
          <t>'804113970072</t>
        </is>
      </c>
      <c r="G357" s="0" t="inlineStr">
        <is>
          <t>MENS</t>
        </is>
      </c>
      <c r="H357" s="0" t="inlineStr">
        <is>
          <t>XL</t>
        </is>
      </c>
      <c r="I357" s="0">
        <v>40.99</v>
      </c>
      <c r="J357" s="0">
        <v>0</v>
      </c>
    </row>
    <row r="358" spans="1:10" customHeight="0">
      <c r="A358" s="0">
        <f>HYPERLINK("https://dl.dropboxusercontent.com/scl/fi/suq03yqx1bjoih39l208w/113970-af.jpg?rlkey=i1bm6rquopcq0tgbecqrh71x2&amp;dl=0","Click to download Image")</f>
      </c>
      <c r="B358" s="0">
        <f>HYPERLINK("https://dl.dropboxusercontent.com/scl/fi/scrsbg68nex4oavqa9lud/mens-polo-size-chartsbrent.jpg?rlkey=rrmaqcvz1qokdp3n7krx6rxwh&amp;dl=0","Click to download SizeChart")</f>
      </c>
      <c r="C358" s="0" t="inlineStr">
        <is>
          <t>Quinton Men's Golf Polo</t>
        </is>
      </c>
      <c r="D358" s="0" t="inlineStr">
        <is>
          <t>'113970</t>
        </is>
      </c>
      <c r="E358" s="0" t="inlineStr">
        <is>
          <t>PURDUE QUINTON M GOLD:113970E-2XL</t>
        </is>
      </c>
      <c r="F358" s="0" t="inlineStr">
        <is>
          <t>'804113970089</t>
        </is>
      </c>
      <c r="G358" s="0" t="inlineStr">
        <is>
          <t>MENS</t>
        </is>
      </c>
      <c r="H358" s="0" t="inlineStr">
        <is>
          <t>2XL</t>
        </is>
      </c>
      <c r="I358" s="0">
        <v>40.99</v>
      </c>
      <c r="J358" s="0">
        <v>4</v>
      </c>
    </row>
    <row r="359" spans="1:10" customHeight="0">
      <c r="A359" s="0">
        <f>HYPERLINK("https://dl.dropboxusercontent.com/scl/fi/suq03yqx1bjoih39l208w/113970-af.jpg?rlkey=i1bm6rquopcq0tgbecqrh71x2&amp;dl=0","Click to download Image")</f>
      </c>
      <c r="B359" s="0">
        <f>HYPERLINK("https://dl.dropboxusercontent.com/scl/fi/scrsbg68nex4oavqa9lud/mens-polo-size-chartsbrent.jpg?rlkey=rrmaqcvz1qokdp3n7krx6rxwh&amp;dl=0","Click to download SizeChart")</f>
      </c>
      <c r="C359" s="0" t="inlineStr">
        <is>
          <t>Quinton Men's Golf Polo</t>
        </is>
      </c>
      <c r="D359" s="0" t="inlineStr">
        <is>
          <t>'113970</t>
        </is>
      </c>
      <c r="E359" s="0" t="inlineStr">
        <is>
          <t>PURDUE QUINTON M GOLD:113970F-3XL</t>
        </is>
      </c>
      <c r="F359" s="0" t="inlineStr">
        <is>
          <t>'804113970096</t>
        </is>
      </c>
      <c r="G359" s="0" t="inlineStr">
        <is>
          <t>MENS</t>
        </is>
      </c>
      <c r="H359" s="0" t="inlineStr">
        <is>
          <t>3XL</t>
        </is>
      </c>
      <c r="I359" s="0">
        <v>40.99</v>
      </c>
      <c r="J359" s="0">
        <v>0</v>
      </c>
    </row>
    <row r="360" spans="1:10" customHeight="0">
      <c r="A360" s="0">
        <f>HYPERLINK("https://dl.dropboxusercontent.com/scl/fi/suq03yqx1bjoih39l208w/113970-af.jpg?rlkey=i1bm6rquopcq0tgbecqrh71x2&amp;dl=0","Click to download Image")</f>
      </c>
      <c r="B360" s="0">
        <f>HYPERLINK("https://dl.dropboxusercontent.com/scl/fi/scrsbg68nex4oavqa9lud/mens-polo-size-chartsbrent.jpg?rlkey=rrmaqcvz1qokdp3n7krx6rxwh&amp;dl=0","Click to download SizeChart")</f>
      </c>
      <c r="C360" s="0" t="inlineStr">
        <is>
          <t>Quinton Men's Golf Polo</t>
        </is>
      </c>
      <c r="D360" s="0" t="inlineStr">
        <is>
          <t>'113970</t>
        </is>
      </c>
      <c r="E360" s="0" t="inlineStr">
        <is>
          <t>PURDUE QUINTON M GOLD 12 PACK:113970Z-12PK</t>
        </is>
      </c>
      <c r="F360" s="0" t="inlineStr">
        <is>
          <t>'804113970997</t>
        </is>
      </c>
      <c r="G360" s="0" t="inlineStr">
        <is>
          <t>MENS</t>
        </is>
      </c>
      <c r="H360" s="0" t="inlineStr">
        <is>
          <t>12 PACK</t>
        </is>
      </c>
      <c r="I360" s="0">
        <v>473.76</v>
      </c>
      <c r="J360" s="0">
        <v>0</v>
      </c>
    </row>
    <row r="361" spans="1:10" customHeight="0">
      <c r="A361" s="0">
        <f>HYPERLINK("https://dl.dropboxusercontent.com/scl/fi/yp0jvljiq6djgkvkbftxz/109002-af.jpg?rlkey=dt0enc4nsosonltavfjhdg8oq&amp;dl=0","Click to download Image")</f>
      </c>
      <c r="B361" s="0">
        <f>HYPERLINK("https://dl.dropboxusercontent.com/scl/fi/u6nonjo40mj2yklcxsrs7/womens-hoodie-and-sweatshirt-size-chartsraven.jpg?rlkey=3kj1bg0tvsdwet03cqzpt9l3k&amp;dl=0","Click to download SizeChart")</f>
      </c>
      <c r="C361" s="0" t="inlineStr">
        <is>
          <t>Raven Women's Sherpa Hoodie</t>
        </is>
      </c>
      <c r="D361" s="0" t="inlineStr">
        <is>
          <t>'109002</t>
        </is>
      </c>
      <c r="E361" s="0" t="inlineStr">
        <is>
          <t>PURDUE RAVEN:109002A-S</t>
        </is>
      </c>
      <c r="F361" s="0" t="inlineStr">
        <is>
          <t>'800109002017</t>
        </is>
      </c>
      <c r="G361" s="0" t="inlineStr">
        <is>
          <t>WOMENS</t>
        </is>
      </c>
      <c r="H361" s="0" t="inlineStr">
        <is>
          <t>S</t>
        </is>
      </c>
      <c r="I361" s="0">
        <v>59.99</v>
      </c>
      <c r="J361" s="0">
        <v>10</v>
      </c>
    </row>
    <row r="362" spans="1:10" customHeight="0">
      <c r="A362" s="0">
        <f>HYPERLINK("https://dl.dropboxusercontent.com/scl/fi/yp0jvljiq6djgkvkbftxz/109002-af.jpg?rlkey=dt0enc4nsosonltavfjhdg8oq&amp;dl=0","Click to download Image")</f>
      </c>
      <c r="B362" s="0">
        <f>HYPERLINK("https://dl.dropboxusercontent.com/scl/fi/u6nonjo40mj2yklcxsrs7/womens-hoodie-and-sweatshirt-size-chartsraven.jpg?rlkey=3kj1bg0tvsdwet03cqzpt9l3k&amp;dl=0","Click to download SizeChart")</f>
      </c>
      <c r="C362" s="0" t="inlineStr">
        <is>
          <t>Raven Women's Sherpa Hoodie</t>
        </is>
      </c>
      <c r="D362" s="0" t="inlineStr">
        <is>
          <t>'109002</t>
        </is>
      </c>
      <c r="E362" s="0" t="inlineStr">
        <is>
          <t>PURDUE RAVEN:109002B-M</t>
        </is>
      </c>
      <c r="F362" s="0" t="inlineStr">
        <is>
          <t>'800109002024</t>
        </is>
      </c>
      <c r="G362" s="0" t="inlineStr">
        <is>
          <t>WOMENS</t>
        </is>
      </c>
      <c r="H362" s="0" t="inlineStr">
        <is>
          <t>M</t>
        </is>
      </c>
      <c r="I362" s="0">
        <v>59.99</v>
      </c>
      <c r="J362" s="0">
        <v>24</v>
      </c>
    </row>
    <row r="363" spans="1:10" customHeight="0">
      <c r="A363" s="0">
        <f>HYPERLINK("https://dl.dropboxusercontent.com/scl/fi/yp0jvljiq6djgkvkbftxz/109002-af.jpg?rlkey=dt0enc4nsosonltavfjhdg8oq&amp;dl=0","Click to download Image")</f>
      </c>
      <c r="B363" s="0">
        <f>HYPERLINK("https://dl.dropboxusercontent.com/scl/fi/u6nonjo40mj2yklcxsrs7/womens-hoodie-and-sweatshirt-size-chartsraven.jpg?rlkey=3kj1bg0tvsdwet03cqzpt9l3k&amp;dl=0","Click to download SizeChart")</f>
      </c>
      <c r="C363" s="0" t="inlineStr">
        <is>
          <t>Raven Women's Sherpa Hoodie</t>
        </is>
      </c>
      <c r="D363" s="0" t="inlineStr">
        <is>
          <t>'109002</t>
        </is>
      </c>
      <c r="E363" s="0" t="inlineStr">
        <is>
          <t>PURDUE RAVEN:109002C-L</t>
        </is>
      </c>
      <c r="F363" s="0" t="inlineStr">
        <is>
          <t>'800109002031</t>
        </is>
      </c>
      <c r="G363" s="0" t="inlineStr">
        <is>
          <t>WOMENS</t>
        </is>
      </c>
      <c r="H363" s="0" t="inlineStr">
        <is>
          <t>L</t>
        </is>
      </c>
      <c r="I363" s="0">
        <v>59.99</v>
      </c>
      <c r="J363" s="0">
        <v>26</v>
      </c>
    </row>
    <row r="364" spans="1:10" customHeight="0">
      <c r="A364" s="0">
        <f>HYPERLINK("https://dl.dropboxusercontent.com/scl/fi/yp0jvljiq6djgkvkbftxz/109002-af.jpg?rlkey=dt0enc4nsosonltavfjhdg8oq&amp;dl=0","Click to download Image")</f>
      </c>
      <c r="B364" s="0">
        <f>HYPERLINK("https://dl.dropboxusercontent.com/scl/fi/u6nonjo40mj2yklcxsrs7/womens-hoodie-and-sweatshirt-size-chartsraven.jpg?rlkey=3kj1bg0tvsdwet03cqzpt9l3k&amp;dl=0","Click to download SizeChart")</f>
      </c>
      <c r="C364" s="0" t="inlineStr">
        <is>
          <t>Raven Women's Sherpa Hoodie</t>
        </is>
      </c>
      <c r="D364" s="0" t="inlineStr">
        <is>
          <t>'109002</t>
        </is>
      </c>
      <c r="E364" s="0" t="inlineStr">
        <is>
          <t>PURDUE RAVEN:109002D-XL</t>
        </is>
      </c>
      <c r="F364" s="0" t="inlineStr">
        <is>
          <t>'800109002048</t>
        </is>
      </c>
      <c r="G364" s="0" t="inlineStr">
        <is>
          <t>WOMENS</t>
        </is>
      </c>
      <c r="H364" s="0" t="inlineStr">
        <is>
          <t>XL</t>
        </is>
      </c>
      <c r="I364" s="0">
        <v>59.99</v>
      </c>
      <c r="J364" s="0">
        <v>13</v>
      </c>
    </row>
    <row r="365" spans="1:10" customHeight="0">
      <c r="A365" s="0">
        <f>HYPERLINK("https://dl.dropboxusercontent.com/scl/fi/yp0jvljiq6djgkvkbftxz/109002-af.jpg?rlkey=dt0enc4nsosonltavfjhdg8oq&amp;dl=0","Click to download Image")</f>
      </c>
      <c r="B365" s="0">
        <f>HYPERLINK("https://dl.dropboxusercontent.com/scl/fi/u6nonjo40mj2yklcxsrs7/womens-hoodie-and-sweatshirt-size-chartsraven.jpg?rlkey=3kj1bg0tvsdwet03cqzpt9l3k&amp;dl=0","Click to download SizeChart")</f>
      </c>
      <c r="C365" s="0" t="inlineStr">
        <is>
          <t>Raven Women's Sherpa Hoodie</t>
        </is>
      </c>
      <c r="D365" s="0" t="inlineStr">
        <is>
          <t>'109002</t>
        </is>
      </c>
      <c r="E365" s="0" t="inlineStr">
        <is>
          <t>PURDUE RAVEN:109002E-2XL</t>
        </is>
      </c>
      <c r="F365" s="0" t="inlineStr">
        <is>
          <t>'800109002055</t>
        </is>
      </c>
      <c r="G365" s="0" t="inlineStr">
        <is>
          <t>WOMENS</t>
        </is>
      </c>
      <c r="H365" s="0" t="inlineStr">
        <is>
          <t>2XL</t>
        </is>
      </c>
      <c r="I365" s="0">
        <v>61.99</v>
      </c>
      <c r="J365" s="0">
        <v>0</v>
      </c>
    </row>
    <row r="366" spans="1:10" customHeight="0">
      <c r="A366" s="0">
        <f>HYPERLINK("https://dl.dropboxusercontent.com/scl/fi/yp0jvljiq6djgkvkbftxz/109002-af.jpg?rlkey=dt0enc4nsosonltavfjhdg8oq&amp;dl=0","Click to download Image")</f>
      </c>
      <c r="B366" s="0">
        <f>HYPERLINK("https://dl.dropboxusercontent.com/scl/fi/u6nonjo40mj2yklcxsrs7/womens-hoodie-and-sweatshirt-size-chartsraven.jpg?rlkey=3kj1bg0tvsdwet03cqzpt9l3k&amp;dl=0","Click to download SizeChart")</f>
      </c>
      <c r="C366" s="0" t="inlineStr">
        <is>
          <t>Raven Women's Sherpa Hoodie</t>
        </is>
      </c>
      <c r="D366" s="0" t="inlineStr">
        <is>
          <t>'109002</t>
        </is>
      </c>
      <c r="E366" s="0" t="inlineStr">
        <is>
          <t>PURDUE RAVEN:109002F-3XL</t>
        </is>
      </c>
      <c r="F366" s="0" t="inlineStr">
        <is>
          <t>'800109002062</t>
        </is>
      </c>
      <c r="G366" s="0" t="inlineStr">
        <is>
          <t>WOMENS</t>
        </is>
      </c>
      <c r="H366" s="0" t="inlineStr">
        <is>
          <t>3XL</t>
        </is>
      </c>
      <c r="I366" s="0">
        <v>61.99</v>
      </c>
      <c r="J366" s="0">
        <v>0</v>
      </c>
    </row>
    <row r="367" spans="1:10" customHeight="0">
      <c r="A367" s="0">
        <f>HYPERLINK("https://dl.dropboxusercontent.com/scl/fi/iau2fglatukcfue9xckmp/104311-af.jpg?rlkey=1wb2jufnxpph2anpw9r229hi8&amp;dl=0","Click to download Image")</f>
      </c>
      <c r="C367" s="0" t="inlineStr">
        <is>
          <t>Sloan Women's Cap</t>
        </is>
      </c>
      <c r="D367" s="0" t="inlineStr">
        <is>
          <t>'104311</t>
        </is>
      </c>
      <c r="E367" s="0" t="inlineStr">
        <is>
          <t>SLOAN:104311</t>
        </is>
      </c>
      <c r="F367" s="0" t="inlineStr">
        <is>
          <t>'000000000000</t>
        </is>
      </c>
      <c r="G367" s="0" t="inlineStr">
        <is>
          <t>WOMENS</t>
        </is>
      </c>
      <c r="H367" s="0" t="inlineStr">
        <is>
          <t>WOMENS</t>
        </is>
      </c>
      <c r="I367" s="0">
        <v>22</v>
      </c>
      <c r="J367" s="0">
        <v>76</v>
      </c>
    </row>
    <row r="368" spans="1:10" customHeight="0">
      <c r="A368" s="0">
        <f>HYPERLINK("https://dl.dropboxusercontent.com/scl/fi/p8qjrpomuf4e8ixpgp5m0/114914-af.jpg?rlkey=oofc8zfp026u19k4xn1bpdhsb&amp;dl=0","Click to download Image")</f>
      </c>
      <c r="B368" s="0">
        <f>HYPERLINK("https://dl.dropboxusercontent.com/scl/fi/zt6rr4s1v877c13bb8u07/womens-hoodie-and-sweatshirt-size-chartstierney.jpg?rlkey=wo8zuxni1v0x7sd9039xez75j&amp;dl=0","Click to download SizeChart")</f>
      </c>
      <c r="C368" s="0" t="inlineStr">
        <is>
          <t>Tierney Women's Hoodie</t>
        </is>
      </c>
      <c r="D368" s="0" t="inlineStr">
        <is>
          <t>'114914</t>
        </is>
      </c>
      <c r="E368" s="0" t="inlineStr">
        <is>
          <t>PURDUE TIERNEY W BLACK:114914A-S</t>
        </is>
      </c>
      <c r="F368" s="0" t="inlineStr">
        <is>
          <t>'804114914044</t>
        </is>
      </c>
      <c r="G368" s="0" t="inlineStr">
        <is>
          <t>WOMENS</t>
        </is>
      </c>
      <c r="H368" s="0" t="inlineStr">
        <is>
          <t>S</t>
        </is>
      </c>
      <c r="I368" s="0">
        <v>52.99</v>
      </c>
      <c r="J368" s="0">
        <v>1</v>
      </c>
    </row>
    <row r="369" spans="1:10" customHeight="0">
      <c r="A369" s="0">
        <f>HYPERLINK("https://dl.dropboxusercontent.com/scl/fi/p8qjrpomuf4e8ixpgp5m0/114914-af.jpg?rlkey=oofc8zfp026u19k4xn1bpdhsb&amp;dl=0","Click to download Image")</f>
      </c>
      <c r="B369" s="0">
        <f>HYPERLINK("https://dl.dropboxusercontent.com/scl/fi/zt6rr4s1v877c13bb8u07/womens-hoodie-and-sweatshirt-size-chartstierney.jpg?rlkey=wo8zuxni1v0x7sd9039xez75j&amp;dl=0","Click to download SizeChart")</f>
      </c>
      <c r="C369" s="0" t="inlineStr">
        <is>
          <t>Tierney Women's Hoodie</t>
        </is>
      </c>
      <c r="D369" s="0" t="inlineStr">
        <is>
          <t>'114914</t>
        </is>
      </c>
      <c r="E369" s="0" t="inlineStr">
        <is>
          <t>PURDUE TIERNEY W BLACK:114914B-M</t>
        </is>
      </c>
      <c r="F369" s="0" t="inlineStr">
        <is>
          <t>'804114914051</t>
        </is>
      </c>
      <c r="G369" s="0" t="inlineStr">
        <is>
          <t>WOMENS</t>
        </is>
      </c>
      <c r="H369" s="0" t="inlineStr">
        <is>
          <t>M</t>
        </is>
      </c>
      <c r="I369" s="0">
        <v>52.99</v>
      </c>
      <c r="J369" s="0">
        <v>8</v>
      </c>
    </row>
    <row r="370" spans="1:10" customHeight="0">
      <c r="A370" s="0">
        <f>HYPERLINK("https://dl.dropboxusercontent.com/scl/fi/p8qjrpomuf4e8ixpgp5m0/114914-af.jpg?rlkey=oofc8zfp026u19k4xn1bpdhsb&amp;dl=0","Click to download Image")</f>
      </c>
      <c r="B370" s="0">
        <f>HYPERLINK("https://dl.dropboxusercontent.com/scl/fi/zt6rr4s1v877c13bb8u07/womens-hoodie-and-sweatshirt-size-chartstierney.jpg?rlkey=wo8zuxni1v0x7sd9039xez75j&amp;dl=0","Click to download SizeChart")</f>
      </c>
      <c r="C370" s="0" t="inlineStr">
        <is>
          <t>Tierney Women's Hoodie</t>
        </is>
      </c>
      <c r="D370" s="0" t="inlineStr">
        <is>
          <t>'114914</t>
        </is>
      </c>
      <c r="E370" s="0" t="inlineStr">
        <is>
          <t>PURDUE TIERNEY W BLACK:114914C-L</t>
        </is>
      </c>
      <c r="F370" s="0" t="inlineStr">
        <is>
          <t>'804114914068</t>
        </is>
      </c>
      <c r="G370" s="0" t="inlineStr">
        <is>
          <t>WOMENS</t>
        </is>
      </c>
      <c r="H370" s="0" t="inlineStr">
        <is>
          <t>L</t>
        </is>
      </c>
      <c r="I370" s="0">
        <v>52.99</v>
      </c>
      <c r="J370" s="0">
        <v>6</v>
      </c>
    </row>
    <row r="371" spans="1:10" customHeight="0">
      <c r="A371" s="0">
        <f>HYPERLINK("https://dl.dropboxusercontent.com/scl/fi/p8qjrpomuf4e8ixpgp5m0/114914-af.jpg?rlkey=oofc8zfp026u19k4xn1bpdhsb&amp;dl=0","Click to download Image")</f>
      </c>
      <c r="B371" s="0">
        <f>HYPERLINK("https://dl.dropboxusercontent.com/scl/fi/zt6rr4s1v877c13bb8u07/womens-hoodie-and-sweatshirt-size-chartstierney.jpg?rlkey=wo8zuxni1v0x7sd9039xez75j&amp;dl=0","Click to download SizeChart")</f>
      </c>
      <c r="C371" s="0" t="inlineStr">
        <is>
          <t>Tierney Women's Hoodie</t>
        </is>
      </c>
      <c r="D371" s="0" t="inlineStr">
        <is>
          <t>'114914</t>
        </is>
      </c>
      <c r="E371" s="0" t="inlineStr">
        <is>
          <t>PURDUE TIERNEY W BLACK:114914D-XL</t>
        </is>
      </c>
      <c r="F371" s="0" t="inlineStr">
        <is>
          <t>'804114914075</t>
        </is>
      </c>
      <c r="G371" s="0" t="inlineStr">
        <is>
          <t>WOMENS</t>
        </is>
      </c>
      <c r="H371" s="0" t="inlineStr">
        <is>
          <t>XL</t>
        </is>
      </c>
      <c r="I371" s="0">
        <v>52.99</v>
      </c>
      <c r="J371" s="0">
        <v>1</v>
      </c>
    </row>
    <row r="372" spans="1:10" customHeight="0">
      <c r="A372" s="0">
        <f>HYPERLINK("https://dl.dropboxusercontent.com/scl/fi/p8qjrpomuf4e8ixpgp5m0/114914-af.jpg?rlkey=oofc8zfp026u19k4xn1bpdhsb&amp;dl=0","Click to download Image")</f>
      </c>
      <c r="B372" s="0">
        <f>HYPERLINK("https://dl.dropboxusercontent.com/scl/fi/zt6rr4s1v877c13bb8u07/womens-hoodie-and-sweatshirt-size-chartstierney.jpg?rlkey=wo8zuxni1v0x7sd9039xez75j&amp;dl=0","Click to download SizeChart")</f>
      </c>
      <c r="C372" s="0" t="inlineStr">
        <is>
          <t>Tierney Women's Hoodie</t>
        </is>
      </c>
      <c r="D372" s="0" t="inlineStr">
        <is>
          <t>'114914</t>
        </is>
      </c>
      <c r="E372" s="0" t="inlineStr">
        <is>
          <t>PURDUE TIERNEY W BLACK:114914E-2XL</t>
        </is>
      </c>
      <c r="F372" s="0" t="inlineStr">
        <is>
          <t>'804114914082</t>
        </is>
      </c>
      <c r="G372" s="0" t="inlineStr">
        <is>
          <t>WOMENS</t>
        </is>
      </c>
      <c r="H372" s="0" t="inlineStr">
        <is>
          <t>2XL</t>
        </is>
      </c>
      <c r="I372" s="0">
        <v>54.99</v>
      </c>
      <c r="J372" s="0">
        <v>4</v>
      </c>
    </row>
    <row r="373" spans="1:10" customHeight="0">
      <c r="A373" s="0">
        <f>HYPERLINK("https://dl.dropboxusercontent.com/scl/fi/p8qjrpomuf4e8ixpgp5m0/114914-af.jpg?rlkey=oofc8zfp026u19k4xn1bpdhsb&amp;dl=0","Click to download Image")</f>
      </c>
      <c r="B373" s="0">
        <f>HYPERLINK("https://dl.dropboxusercontent.com/scl/fi/zt6rr4s1v877c13bb8u07/womens-hoodie-and-sweatshirt-size-chartstierney.jpg?rlkey=wo8zuxni1v0x7sd9039xez75j&amp;dl=0","Click to download SizeChart")</f>
      </c>
      <c r="C373" s="0" t="inlineStr">
        <is>
          <t>Tierney Women's Hoodie</t>
        </is>
      </c>
      <c r="D373" s="0" t="inlineStr">
        <is>
          <t>'114914</t>
        </is>
      </c>
      <c r="E373" s="0" t="inlineStr">
        <is>
          <t>PURDUE TIERNEY W BLACK:114914F-3XL</t>
        </is>
      </c>
      <c r="F373" s="0" t="inlineStr">
        <is>
          <t>'804114914099</t>
        </is>
      </c>
      <c r="G373" s="0" t="inlineStr">
        <is>
          <t>WOMENS</t>
        </is>
      </c>
      <c r="H373" s="0" t="inlineStr">
        <is>
          <t>3XL</t>
        </is>
      </c>
      <c r="I373" s="0">
        <v>54.99</v>
      </c>
      <c r="J373" s="0">
        <v>2</v>
      </c>
    </row>
    <row r="374" spans="1:10" customHeight="0">
      <c r="A374" s="0">
        <f>HYPERLINK("https://dl.dropboxusercontent.com/scl/fi/p8qjrpomuf4e8ixpgp5m0/114914-af.jpg?rlkey=oofc8zfp026u19k4xn1bpdhsb&amp;dl=0","Click to download Image")</f>
      </c>
      <c r="B374" s="0">
        <f>HYPERLINK("https://dl.dropboxusercontent.com/scl/fi/zt6rr4s1v877c13bb8u07/womens-hoodie-and-sweatshirt-size-chartstierney.jpg?rlkey=wo8zuxni1v0x7sd9039xez75j&amp;dl=0","Click to download SizeChart")</f>
      </c>
      <c r="C374" s="0" t="inlineStr">
        <is>
          <t>Tierney Women's Hoodie</t>
        </is>
      </c>
      <c r="D374" s="0" t="inlineStr">
        <is>
          <t>'114914</t>
        </is>
      </c>
      <c r="E374" s="0" t="inlineStr">
        <is>
          <t>PURDUE TIERNEY W BLACK 12 PACK:114914Z-12PK</t>
        </is>
      </c>
      <c r="F374" s="0" t="inlineStr">
        <is>
          <t>'804114914990</t>
        </is>
      </c>
      <c r="G374" s="0" t="inlineStr">
        <is>
          <t>WOMENS</t>
        </is>
      </c>
      <c r="H374" s="0" t="inlineStr">
        <is>
          <t>12 PACK</t>
        </is>
      </c>
      <c r="I374" s="0">
        <v>611.88</v>
      </c>
      <c r="J374" s="0">
        <v>0</v>
      </c>
    </row>
    <row r="375" spans="1:10" customHeight="0">
      <c r="A375" s="0">
        <f>HYPERLINK("https://dl.dropboxusercontent.com/scl/fi/5qatrudpuptu6t9scnjyf/104359-af.jpg?rlkey=kxik9mjxxs26vg7ltuygfo8lr&amp;dl=0","Click to download Image")</f>
      </c>
      <c r="C375" s="0" t="inlineStr">
        <is>
          <t>Myers Men's Cap</t>
        </is>
      </c>
      <c r="D375" s="0" t="inlineStr">
        <is>
          <t>'104359</t>
        </is>
      </c>
      <c r="E375" s="0" t="inlineStr">
        <is>
          <t>MYERS:104359</t>
        </is>
      </c>
      <c r="F375" s="0" t="inlineStr">
        <is>
          <t>'000000000000</t>
        </is>
      </c>
      <c r="G375" s="0" t="inlineStr">
        <is>
          <t>MENS</t>
        </is>
      </c>
      <c r="H375" s="0" t="inlineStr">
        <is>
          <t>STANDARD MENS</t>
        </is>
      </c>
      <c r="I375" s="0">
        <v>21.99</v>
      </c>
      <c r="J375" s="0">
        <v>10</v>
      </c>
    </row>
    <row r="376" spans="1:10" customHeight="0">
      <c r="A376" s="0">
        <f>HYPERLINK("https://dl.dropboxusercontent.com/scl/fi/8vh57iw31ahjhkwuq2tjw/purdue.jpg?rlkey=gys2lmp58ujudvnqj154nlijg&amp;dl=0","Click to download Image")</f>
      </c>
      <c r="B376" s="0">
        <f>HYPERLINK("https://dl.dropboxusercontent.com/scl/fi/hp9azgxk1q9mhpm0a9m35/marta.jpg?rlkey=j01fx2qbmqwm1ou1jpch5anqd&amp;dl=0","Click to download SizeChart")</f>
      </c>
      <c r="C376" s="0" t="inlineStr">
        <is>
          <t>Marta Womens Golf Polo</t>
        </is>
      </c>
      <c r="D376" s="0" t="inlineStr">
        <is>
          <t>'113965</t>
        </is>
      </c>
      <c r="E376" s="0" t="inlineStr">
        <is>
          <t>PURDUE MARTA W BLACK:113965A-S</t>
        </is>
      </c>
      <c r="F376" s="0" t="inlineStr">
        <is>
          <t>'804113965047</t>
        </is>
      </c>
      <c r="G376" s="0" t="inlineStr">
        <is>
          <t>WOMENS</t>
        </is>
      </c>
      <c r="H376" s="0" t="inlineStr">
        <is>
          <t>S</t>
        </is>
      </c>
      <c r="I376" s="0">
        <v>40.98</v>
      </c>
      <c r="J376" s="0">
        <v>3</v>
      </c>
    </row>
    <row r="377" spans="1:10" customHeight="0">
      <c r="A377" s="0">
        <f>HYPERLINK("https://dl.dropboxusercontent.com/scl/fi/8vh57iw31ahjhkwuq2tjw/purdue.jpg?rlkey=gys2lmp58ujudvnqj154nlijg&amp;dl=0","Click to download Image")</f>
      </c>
      <c r="B377" s="0">
        <f>HYPERLINK("https://dl.dropboxusercontent.com/scl/fi/hp9azgxk1q9mhpm0a9m35/marta.jpg?rlkey=j01fx2qbmqwm1ou1jpch5anqd&amp;dl=0","Click to download SizeChart")</f>
      </c>
      <c r="C377" s="0" t="inlineStr">
        <is>
          <t>Marta Womens Golf Polo</t>
        </is>
      </c>
      <c r="D377" s="0" t="inlineStr">
        <is>
          <t>'113965</t>
        </is>
      </c>
      <c r="E377" s="0" t="inlineStr">
        <is>
          <t>PURDUE MARTA W BLACK:113965B-M</t>
        </is>
      </c>
      <c r="F377" s="0" t="inlineStr">
        <is>
          <t>'804113965054</t>
        </is>
      </c>
      <c r="G377" s="0" t="inlineStr">
        <is>
          <t>WOMENS</t>
        </is>
      </c>
      <c r="H377" s="0" t="inlineStr">
        <is>
          <t>M</t>
        </is>
      </c>
      <c r="I377" s="0">
        <v>40.98</v>
      </c>
      <c r="J377" s="0">
        <v>8</v>
      </c>
    </row>
    <row r="378" spans="1:10" customHeight="0">
      <c r="A378" s="0">
        <f>HYPERLINK("https://dl.dropboxusercontent.com/scl/fi/8vh57iw31ahjhkwuq2tjw/purdue.jpg?rlkey=gys2lmp58ujudvnqj154nlijg&amp;dl=0","Click to download Image")</f>
      </c>
      <c r="B378" s="0">
        <f>HYPERLINK("https://dl.dropboxusercontent.com/scl/fi/hp9azgxk1q9mhpm0a9m35/marta.jpg?rlkey=j01fx2qbmqwm1ou1jpch5anqd&amp;dl=0","Click to download SizeChart")</f>
      </c>
      <c r="C378" s="0" t="inlineStr">
        <is>
          <t>Marta Womens Golf Polo</t>
        </is>
      </c>
      <c r="D378" s="0" t="inlineStr">
        <is>
          <t>'113965</t>
        </is>
      </c>
      <c r="E378" s="0" t="inlineStr">
        <is>
          <t>PURDUE MARTA W BLACK:113965C-L</t>
        </is>
      </c>
      <c r="F378" s="0" t="inlineStr">
        <is>
          <t>'804113965061</t>
        </is>
      </c>
      <c r="G378" s="0" t="inlineStr">
        <is>
          <t>WOMENS</t>
        </is>
      </c>
      <c r="H378" s="0" t="inlineStr">
        <is>
          <t>L</t>
        </is>
      </c>
      <c r="I378" s="0">
        <v>40.98</v>
      </c>
      <c r="J378" s="0">
        <v>5</v>
      </c>
    </row>
    <row r="379" spans="1:10" customHeight="0">
      <c r="A379" s="0">
        <f>HYPERLINK("https://dl.dropboxusercontent.com/scl/fi/8vh57iw31ahjhkwuq2tjw/purdue.jpg?rlkey=gys2lmp58ujudvnqj154nlijg&amp;dl=0","Click to download Image")</f>
      </c>
      <c r="B379" s="0">
        <f>HYPERLINK("https://dl.dropboxusercontent.com/scl/fi/hp9azgxk1q9mhpm0a9m35/marta.jpg?rlkey=j01fx2qbmqwm1ou1jpch5anqd&amp;dl=0","Click to download SizeChart")</f>
      </c>
      <c r="C379" s="0" t="inlineStr">
        <is>
          <t>Marta Womens Golf Polo</t>
        </is>
      </c>
      <c r="D379" s="0" t="inlineStr">
        <is>
          <t>'113965</t>
        </is>
      </c>
      <c r="E379" s="0" t="inlineStr">
        <is>
          <t>PURDUE MARTA W BLACK:113965D-XL</t>
        </is>
      </c>
      <c r="F379" s="0" t="inlineStr">
        <is>
          <t>'804113965078</t>
        </is>
      </c>
      <c r="G379" s="0" t="inlineStr">
        <is>
          <t>WOMENS</t>
        </is>
      </c>
      <c r="H379" s="0" t="inlineStr">
        <is>
          <t>XL</t>
        </is>
      </c>
      <c r="I379" s="0">
        <v>40.98</v>
      </c>
      <c r="J379" s="0">
        <v>0</v>
      </c>
    </row>
    <row r="380" spans="1:10" customHeight="0">
      <c r="A380" s="0">
        <f>HYPERLINK("https://dl.dropboxusercontent.com/scl/fi/8vh57iw31ahjhkwuq2tjw/purdue.jpg?rlkey=gys2lmp58ujudvnqj154nlijg&amp;dl=0","Click to download Image")</f>
      </c>
      <c r="B380" s="0">
        <f>HYPERLINK("https://dl.dropboxusercontent.com/scl/fi/hp9azgxk1q9mhpm0a9m35/marta.jpg?rlkey=j01fx2qbmqwm1ou1jpch5anqd&amp;dl=0","Click to download SizeChart")</f>
      </c>
      <c r="C380" s="0" t="inlineStr">
        <is>
          <t>Marta Womens Golf Polo</t>
        </is>
      </c>
      <c r="D380" s="0" t="inlineStr">
        <is>
          <t>'113965</t>
        </is>
      </c>
      <c r="E380" s="0" t="inlineStr">
        <is>
          <t>PURDUE MARTA W BLACK:113965E-2XL</t>
        </is>
      </c>
      <c r="F380" s="0" t="inlineStr">
        <is>
          <t>'804113965085</t>
        </is>
      </c>
      <c r="G380" s="0" t="inlineStr">
        <is>
          <t>WOMENS</t>
        </is>
      </c>
      <c r="H380" s="0" t="inlineStr">
        <is>
          <t>2XL</t>
        </is>
      </c>
      <c r="I380" s="0">
        <v>42.98</v>
      </c>
      <c r="J380" s="0">
        <v>0</v>
      </c>
    </row>
    <row r="381" spans="1:10" customHeight="0">
      <c r="A381" s="0">
        <f>HYPERLINK("https://dl.dropboxusercontent.com/scl/fi/8vh57iw31ahjhkwuq2tjw/purdue.jpg?rlkey=gys2lmp58ujudvnqj154nlijg&amp;dl=0","Click to download Image")</f>
      </c>
      <c r="B381" s="0">
        <f>HYPERLINK("https://dl.dropboxusercontent.com/scl/fi/hp9azgxk1q9mhpm0a9m35/marta.jpg?rlkey=j01fx2qbmqwm1ou1jpch5anqd&amp;dl=0","Click to download SizeChart")</f>
      </c>
      <c r="C381" s="0" t="inlineStr">
        <is>
          <t>Marta Womens Golf Polo</t>
        </is>
      </c>
      <c r="D381" s="0" t="inlineStr">
        <is>
          <t>'113965</t>
        </is>
      </c>
      <c r="E381" s="0" t="inlineStr">
        <is>
          <t>PURDUE MARTA W BLACK:113965F-3XL</t>
        </is>
      </c>
      <c r="F381" s="0" t="inlineStr">
        <is>
          <t>'804113965092</t>
        </is>
      </c>
      <c r="G381" s="0" t="inlineStr">
        <is>
          <t>WOMENS</t>
        </is>
      </c>
      <c r="H381" s="0" t="inlineStr">
        <is>
          <t>3XL</t>
        </is>
      </c>
      <c r="I381" s="0">
        <v>42.98</v>
      </c>
      <c r="J381" s="0">
        <v>1</v>
      </c>
    </row>
    <row r="382" spans="1:10" customHeight="0">
      <c r="A382" s="0">
        <f>HYPERLINK("https://dl.dropboxusercontent.com/scl/fi/8vh57iw31ahjhkwuq2tjw/purdue.jpg?rlkey=gys2lmp58ujudvnqj154nlijg&amp;dl=0","Click to download Image")</f>
      </c>
      <c r="B382" s="0">
        <f>HYPERLINK("https://dl.dropboxusercontent.com/scl/fi/hp9azgxk1q9mhpm0a9m35/marta.jpg?rlkey=j01fx2qbmqwm1ou1jpch5anqd&amp;dl=0","Click to download SizeChart")</f>
      </c>
      <c r="C382" s="0" t="inlineStr">
        <is>
          <t>Marta Womens Golf Polo</t>
        </is>
      </c>
      <c r="D382" s="0" t="inlineStr">
        <is>
          <t>'113965</t>
        </is>
      </c>
      <c r="E382" s="0" t="inlineStr">
        <is>
          <t>PURDUE MARTA W BLACK 12 PACK:113965Z-12PK</t>
        </is>
      </c>
      <c r="F382" s="0" t="inlineStr">
        <is>
          <t>'804113965993</t>
        </is>
      </c>
      <c r="G382" s="0" t="inlineStr">
        <is>
          <t>WOMENS</t>
        </is>
      </c>
      <c r="H382" s="0" t="inlineStr">
        <is>
          <t>12 PACK</t>
        </is>
      </c>
      <c r="I382" s="0">
        <v>473.76</v>
      </c>
      <c r="J382" s="0">
        <v>0</v>
      </c>
    </row>
    <row r="383" spans="1:10" customHeight="0">
      <c r="A383" s="0">
        <f>HYPERLINK("https://dl.dropboxusercontent.com/scl/fi/96w6tl8hwayuorkuixv31/purdue-af.jpg?rlkey=2ufd42hhcopl9878o3molk8xl&amp;dl=0","Click to download Image")</f>
      </c>
      <c r="B383" s="0">
        <f>HYPERLINK("https://dl.dropboxusercontent.com/scl/fi/7eqqfhfkzxwbnbxw9foa4/mens-polo-size-chartsbruce.jpg?rlkey=e2vayzos0zzkth50bvlogdjit&amp;dl=0","Click to download SizeChart")</f>
      </c>
      <c r="C383" s="0" t="inlineStr">
        <is>
          <t>Sherwood Men's Golf Polo</t>
        </is>
      </c>
      <c r="D383" s="0" t="inlineStr">
        <is>
          <t>'113976</t>
        </is>
      </c>
      <c r="E383" s="0" t="inlineStr">
        <is>
          <t>PURDUE SHERWOOD M BLACK:113976A-S</t>
        </is>
      </c>
      <c r="F383" s="0" t="inlineStr">
        <is>
          <t>'804113976043</t>
        </is>
      </c>
      <c r="G383" s="0" t="inlineStr">
        <is>
          <t>MENS</t>
        </is>
      </c>
      <c r="H383" s="0" t="inlineStr">
        <is>
          <t>S</t>
        </is>
      </c>
      <c r="I383" s="0">
        <v>40.99</v>
      </c>
      <c r="J383" s="0">
        <v>4</v>
      </c>
    </row>
    <row r="384" spans="1:10" customHeight="0">
      <c r="A384" s="0">
        <f>HYPERLINK("https://dl.dropboxusercontent.com/scl/fi/96w6tl8hwayuorkuixv31/purdue-af.jpg?rlkey=2ufd42hhcopl9878o3molk8xl&amp;dl=0","Click to download Image")</f>
      </c>
      <c r="B384" s="0">
        <f>HYPERLINK("https://dl.dropboxusercontent.com/scl/fi/7eqqfhfkzxwbnbxw9foa4/mens-polo-size-chartsbruce.jpg?rlkey=e2vayzos0zzkth50bvlogdjit&amp;dl=0","Click to download SizeChart")</f>
      </c>
      <c r="C384" s="0" t="inlineStr">
        <is>
          <t>Sherwood Men's Golf Polo</t>
        </is>
      </c>
      <c r="D384" s="0" t="inlineStr">
        <is>
          <t>'113976</t>
        </is>
      </c>
      <c r="E384" s="0" t="inlineStr">
        <is>
          <t>PURDUE SHERWOOD M BLACK:113976B-M</t>
        </is>
      </c>
      <c r="F384" s="0" t="inlineStr">
        <is>
          <t>'804113976050</t>
        </is>
      </c>
      <c r="G384" s="0" t="inlineStr">
        <is>
          <t>MENS</t>
        </is>
      </c>
      <c r="H384" s="0" t="inlineStr">
        <is>
          <t>M</t>
        </is>
      </c>
      <c r="I384" s="0">
        <v>40.99</v>
      </c>
      <c r="J384" s="0">
        <v>7</v>
      </c>
    </row>
    <row r="385" spans="1:10" customHeight="0">
      <c r="A385" s="0">
        <f>HYPERLINK("https://dl.dropboxusercontent.com/scl/fi/96w6tl8hwayuorkuixv31/purdue-af.jpg?rlkey=2ufd42hhcopl9878o3molk8xl&amp;dl=0","Click to download Image")</f>
      </c>
      <c r="B385" s="0">
        <f>HYPERLINK("https://dl.dropboxusercontent.com/scl/fi/7eqqfhfkzxwbnbxw9foa4/mens-polo-size-chartsbruce.jpg?rlkey=e2vayzos0zzkth50bvlogdjit&amp;dl=0","Click to download SizeChart")</f>
      </c>
      <c r="C385" s="0" t="inlineStr">
        <is>
          <t>Sherwood Men's Golf Polo</t>
        </is>
      </c>
      <c r="D385" s="0" t="inlineStr">
        <is>
          <t>'113976</t>
        </is>
      </c>
      <c r="E385" s="0" t="inlineStr">
        <is>
          <t>PURDUE SHERWOOD M BLACK:113976C-L</t>
        </is>
      </c>
      <c r="F385" s="0" t="inlineStr">
        <is>
          <t>'804113976067</t>
        </is>
      </c>
      <c r="G385" s="0" t="inlineStr">
        <is>
          <t>MENS</t>
        </is>
      </c>
      <c r="H385" s="0" t="inlineStr">
        <is>
          <t>L</t>
        </is>
      </c>
      <c r="I385" s="0">
        <v>40.99</v>
      </c>
      <c r="J385" s="0">
        <v>11</v>
      </c>
    </row>
    <row r="386" spans="1:10" customHeight="0">
      <c r="A386" s="0">
        <f>HYPERLINK("https://dl.dropboxusercontent.com/scl/fi/96w6tl8hwayuorkuixv31/purdue-af.jpg?rlkey=2ufd42hhcopl9878o3molk8xl&amp;dl=0","Click to download Image")</f>
      </c>
      <c r="B386" s="0">
        <f>HYPERLINK("https://dl.dropboxusercontent.com/scl/fi/7eqqfhfkzxwbnbxw9foa4/mens-polo-size-chartsbruce.jpg?rlkey=e2vayzos0zzkth50bvlogdjit&amp;dl=0","Click to download SizeChart")</f>
      </c>
      <c r="C386" s="0" t="inlineStr">
        <is>
          <t>Sherwood Men's Golf Polo</t>
        </is>
      </c>
      <c r="D386" s="0" t="inlineStr">
        <is>
          <t>'113976</t>
        </is>
      </c>
      <c r="E386" s="0" t="inlineStr">
        <is>
          <t>PURDUE SHERWOOD M BLACK:113976D-XL</t>
        </is>
      </c>
      <c r="F386" s="0" t="inlineStr">
        <is>
          <t>'804113976074</t>
        </is>
      </c>
      <c r="G386" s="0" t="inlineStr">
        <is>
          <t>MENS</t>
        </is>
      </c>
      <c r="H386" s="0" t="inlineStr">
        <is>
          <t>XL</t>
        </is>
      </c>
      <c r="I386" s="0">
        <v>40.99</v>
      </c>
      <c r="J386" s="0">
        <v>11</v>
      </c>
    </row>
    <row r="387" spans="1:10" customHeight="0">
      <c r="A387" s="0">
        <f>HYPERLINK("https://dl.dropboxusercontent.com/scl/fi/96w6tl8hwayuorkuixv31/purdue-af.jpg?rlkey=2ufd42hhcopl9878o3molk8xl&amp;dl=0","Click to download Image")</f>
      </c>
      <c r="B387" s="0">
        <f>HYPERLINK("https://dl.dropboxusercontent.com/scl/fi/7eqqfhfkzxwbnbxw9foa4/mens-polo-size-chartsbruce.jpg?rlkey=e2vayzos0zzkth50bvlogdjit&amp;dl=0","Click to download SizeChart")</f>
      </c>
      <c r="C387" s="0" t="inlineStr">
        <is>
          <t>Sherwood Men's Golf Polo</t>
        </is>
      </c>
      <c r="D387" s="0" t="inlineStr">
        <is>
          <t>'113976</t>
        </is>
      </c>
      <c r="E387" s="0" t="inlineStr">
        <is>
          <t>PURDUE SHERWOOD M BLACK:113976E-2XL</t>
        </is>
      </c>
      <c r="F387" s="0" t="inlineStr">
        <is>
          <t>'804113976081</t>
        </is>
      </c>
      <c r="G387" s="0" t="inlineStr">
        <is>
          <t>MENS</t>
        </is>
      </c>
      <c r="H387" s="0" t="inlineStr">
        <is>
          <t>2XL</t>
        </is>
      </c>
      <c r="I387" s="0">
        <v>42.99</v>
      </c>
      <c r="J387" s="0">
        <v>0</v>
      </c>
    </row>
    <row r="388" spans="1:10" customHeight="0">
      <c r="A388" s="0">
        <f>HYPERLINK("https://dl.dropboxusercontent.com/scl/fi/96w6tl8hwayuorkuixv31/purdue-af.jpg?rlkey=2ufd42hhcopl9878o3molk8xl&amp;dl=0","Click to download Image")</f>
      </c>
      <c r="B388" s="0">
        <f>HYPERLINK("https://dl.dropboxusercontent.com/scl/fi/7eqqfhfkzxwbnbxw9foa4/mens-polo-size-chartsbruce.jpg?rlkey=e2vayzos0zzkth50bvlogdjit&amp;dl=0","Click to download SizeChart")</f>
      </c>
      <c r="C388" s="0" t="inlineStr">
        <is>
          <t>Sherwood Men's Golf Polo</t>
        </is>
      </c>
      <c r="D388" s="0" t="inlineStr">
        <is>
          <t>'113976</t>
        </is>
      </c>
      <c r="E388" s="0" t="inlineStr">
        <is>
          <t>PURDUE SHERWOOD M BLACK:113976F-3XL</t>
        </is>
      </c>
      <c r="F388" s="0" t="inlineStr">
        <is>
          <t>'804113976098</t>
        </is>
      </c>
      <c r="G388" s="0" t="inlineStr">
        <is>
          <t>MENS</t>
        </is>
      </c>
      <c r="H388" s="0" t="inlineStr">
        <is>
          <t>3XL</t>
        </is>
      </c>
      <c r="I388" s="0">
        <v>42.99</v>
      </c>
      <c r="J388" s="0">
        <v>3</v>
      </c>
    </row>
    <row r="389" spans="1:10" customHeight="0">
      <c r="A389" s="0">
        <f>HYPERLINK("https://dl.dropboxusercontent.com/scl/fi/96w6tl8hwayuorkuixv31/purdue-af.jpg?rlkey=2ufd42hhcopl9878o3molk8xl&amp;dl=0","Click to download Image")</f>
      </c>
      <c r="B389" s="0">
        <f>HYPERLINK("https://dl.dropboxusercontent.com/scl/fi/7eqqfhfkzxwbnbxw9foa4/mens-polo-size-chartsbruce.jpg?rlkey=e2vayzos0zzkth50bvlogdjit&amp;dl=0","Click to download SizeChart")</f>
      </c>
      <c r="C389" s="0" t="inlineStr">
        <is>
          <t>Sherwood Men's Golf Polo</t>
        </is>
      </c>
      <c r="D389" s="0" t="inlineStr">
        <is>
          <t>'113976</t>
        </is>
      </c>
      <c r="E389" s="0" t="inlineStr">
        <is>
          <t>PURDUE SHERWOOD M BLACK 12 PACK:113976Z-12PK</t>
        </is>
      </c>
      <c r="F389" s="0" t="inlineStr">
        <is>
          <t>'804113976999</t>
        </is>
      </c>
      <c r="G389" s="0" t="inlineStr">
        <is>
          <t>MENS</t>
        </is>
      </c>
      <c r="H389" s="0" t="inlineStr">
        <is>
          <t>12 PACK</t>
        </is>
      </c>
      <c r="I389" s="0">
        <v>393.6</v>
      </c>
      <c r="J389" s="0">
        <v>0</v>
      </c>
    </row>
    <row r="390" spans="1:10" customHeight="0">
      <c r="A390" s="0">
        <f>HYPERLINK("https://dl.dropboxusercontent.com/scl/fi/1loc0enb5ltna8ykjprso/114521-af.jpg?rlkey=so2r4lqf2qqvxyex7fimptijv&amp;dl=0","Click to download Image")</f>
      </c>
      <c r="B390" s="0">
        <f>HYPERLINK("https://dl.dropboxusercontent.com/scl/fi/etoyrbgfat9qc6slc40mz/womens-long-sleeve-size-chartscarmen.jpg?rlkey=jceblgdg7jj0akavbcy29mzki&amp;dl=0","Click to download SizeChart")</f>
      </c>
      <c r="C390" s="0" t="inlineStr">
        <is>
          <t>Carmen Womens Long Sleeve Shirt</t>
        </is>
      </c>
      <c r="D390" s="0" t="inlineStr">
        <is>
          <t>'114521</t>
        </is>
      </c>
      <c r="E390" s="0" t="inlineStr">
        <is>
          <t>PURDUE CARMEN W BLACK:114521A-S</t>
        </is>
      </c>
      <c r="F390" s="0" t="inlineStr">
        <is>
          <t>'804114521044</t>
        </is>
      </c>
      <c r="G390" s="0" t="inlineStr">
        <is>
          <t>WOMENS</t>
        </is>
      </c>
      <c r="H390" s="0" t="inlineStr">
        <is>
          <t>S</t>
        </is>
      </c>
      <c r="I390" s="0">
        <v>42.99</v>
      </c>
      <c r="J390" s="0">
        <v>8</v>
      </c>
    </row>
    <row r="391" spans="1:10" customHeight="0">
      <c r="A391" s="0">
        <f>HYPERLINK("https://dl.dropboxusercontent.com/scl/fi/1loc0enb5ltna8ykjprso/114521-af.jpg?rlkey=so2r4lqf2qqvxyex7fimptijv&amp;dl=0","Click to download Image")</f>
      </c>
      <c r="B391" s="0">
        <f>HYPERLINK("https://dl.dropboxusercontent.com/scl/fi/etoyrbgfat9qc6slc40mz/womens-long-sleeve-size-chartscarmen.jpg?rlkey=jceblgdg7jj0akavbcy29mzki&amp;dl=0","Click to download SizeChart")</f>
      </c>
      <c r="C391" s="0" t="inlineStr">
        <is>
          <t>Carmen Womens Long Sleeve Shirt</t>
        </is>
      </c>
      <c r="D391" s="0" t="inlineStr">
        <is>
          <t>'114521</t>
        </is>
      </c>
      <c r="E391" s="0" t="inlineStr">
        <is>
          <t>PURDUE CARMEN W BLACK:114521B-M</t>
        </is>
      </c>
      <c r="F391" s="0" t="inlineStr">
        <is>
          <t>'804114521051</t>
        </is>
      </c>
      <c r="G391" s="0" t="inlineStr">
        <is>
          <t>WOMENS</t>
        </is>
      </c>
      <c r="H391" s="0" t="inlineStr">
        <is>
          <t>M</t>
        </is>
      </c>
      <c r="I391" s="0">
        <v>42.99</v>
      </c>
      <c r="J391" s="0">
        <v>16</v>
      </c>
    </row>
    <row r="392" spans="1:10" customHeight="0">
      <c r="A392" s="0">
        <f>HYPERLINK("https://dl.dropboxusercontent.com/scl/fi/1loc0enb5ltna8ykjprso/114521-af.jpg?rlkey=so2r4lqf2qqvxyex7fimptijv&amp;dl=0","Click to download Image")</f>
      </c>
      <c r="B392" s="0">
        <f>HYPERLINK("https://dl.dropboxusercontent.com/scl/fi/etoyrbgfat9qc6slc40mz/womens-long-sleeve-size-chartscarmen.jpg?rlkey=jceblgdg7jj0akavbcy29mzki&amp;dl=0","Click to download SizeChart")</f>
      </c>
      <c r="C392" s="0" t="inlineStr">
        <is>
          <t>Carmen Womens Long Sleeve Shirt</t>
        </is>
      </c>
      <c r="D392" s="0" t="inlineStr">
        <is>
          <t>'114521</t>
        </is>
      </c>
      <c r="E392" s="0" t="inlineStr">
        <is>
          <t>PURDUE CARMEN W BLACK:114521C-L</t>
        </is>
      </c>
      <c r="F392" s="0" t="inlineStr">
        <is>
          <t>'804114521068</t>
        </is>
      </c>
      <c r="G392" s="0" t="inlineStr">
        <is>
          <t>WOMENS</t>
        </is>
      </c>
      <c r="H392" s="0" t="inlineStr">
        <is>
          <t>L</t>
        </is>
      </c>
      <c r="I392" s="0">
        <v>42.99</v>
      </c>
      <c r="J392" s="0">
        <v>16</v>
      </c>
    </row>
    <row r="393" spans="1:10" customHeight="0">
      <c r="A393" s="0">
        <f>HYPERLINK("https://dl.dropboxusercontent.com/scl/fi/1loc0enb5ltna8ykjprso/114521-af.jpg?rlkey=so2r4lqf2qqvxyex7fimptijv&amp;dl=0","Click to download Image")</f>
      </c>
      <c r="B393" s="0">
        <f>HYPERLINK("https://dl.dropboxusercontent.com/scl/fi/etoyrbgfat9qc6slc40mz/womens-long-sleeve-size-chartscarmen.jpg?rlkey=jceblgdg7jj0akavbcy29mzki&amp;dl=0","Click to download SizeChart")</f>
      </c>
      <c r="C393" s="0" t="inlineStr">
        <is>
          <t>Carmen Womens Long Sleeve Shirt</t>
        </is>
      </c>
      <c r="D393" s="0" t="inlineStr">
        <is>
          <t>'114521</t>
        </is>
      </c>
      <c r="E393" s="0" t="inlineStr">
        <is>
          <t>PURDUE CARMEN W BLACK:114521D-XL</t>
        </is>
      </c>
      <c r="F393" s="0" t="inlineStr">
        <is>
          <t>'804114521075</t>
        </is>
      </c>
      <c r="G393" s="0" t="inlineStr">
        <is>
          <t>WOMENS</t>
        </is>
      </c>
      <c r="H393" s="0" t="inlineStr">
        <is>
          <t>XL</t>
        </is>
      </c>
      <c r="I393" s="0">
        <v>42.99</v>
      </c>
      <c r="J393" s="0">
        <v>8</v>
      </c>
    </row>
    <row r="394" spans="1:10" customHeight="0">
      <c r="A394" s="0">
        <f>HYPERLINK("https://dl.dropboxusercontent.com/scl/fi/1loc0enb5ltna8ykjprso/114521-af.jpg?rlkey=so2r4lqf2qqvxyex7fimptijv&amp;dl=0","Click to download Image")</f>
      </c>
      <c r="B394" s="0">
        <f>HYPERLINK("https://dl.dropboxusercontent.com/scl/fi/etoyrbgfat9qc6slc40mz/womens-long-sleeve-size-chartscarmen.jpg?rlkey=jceblgdg7jj0akavbcy29mzki&amp;dl=0","Click to download SizeChart")</f>
      </c>
      <c r="C394" s="0" t="inlineStr">
        <is>
          <t>Carmen Womens Long Sleeve Shirt</t>
        </is>
      </c>
      <c r="D394" s="0" t="inlineStr">
        <is>
          <t>'114521</t>
        </is>
      </c>
      <c r="E394" s="0" t="inlineStr">
        <is>
          <t>PURDUE CARMEN W BLACK:114521E-2XL</t>
        </is>
      </c>
      <c r="F394" s="0" t="inlineStr">
        <is>
          <t>'804114521082</t>
        </is>
      </c>
      <c r="G394" s="0" t="inlineStr">
        <is>
          <t>WOMENS</t>
        </is>
      </c>
      <c r="H394" s="0" t="inlineStr">
        <is>
          <t>2XL</t>
        </is>
      </c>
      <c r="I394" s="0">
        <v>44.99</v>
      </c>
      <c r="J394" s="0">
        <v>4</v>
      </c>
    </row>
    <row r="395" spans="1:10" customHeight="0">
      <c r="A395" s="0">
        <f>HYPERLINK("https://dl.dropboxusercontent.com/scl/fi/1loc0enb5ltna8ykjprso/114521-af.jpg?rlkey=so2r4lqf2qqvxyex7fimptijv&amp;dl=0","Click to download Image")</f>
      </c>
      <c r="B395" s="0">
        <f>HYPERLINK("https://dl.dropboxusercontent.com/scl/fi/etoyrbgfat9qc6slc40mz/womens-long-sleeve-size-chartscarmen.jpg?rlkey=jceblgdg7jj0akavbcy29mzki&amp;dl=0","Click to download SizeChart")</f>
      </c>
      <c r="C395" s="0" t="inlineStr">
        <is>
          <t>Carmen Womens Long Sleeve Shirt</t>
        </is>
      </c>
      <c r="D395" s="0" t="inlineStr">
        <is>
          <t>'114521</t>
        </is>
      </c>
      <c r="E395" s="0" t="inlineStr">
        <is>
          <t>PURDUE CARMEN W BLACK:114521F-3XL</t>
        </is>
      </c>
      <c r="F395" s="0" t="inlineStr">
        <is>
          <t>'804114521099</t>
        </is>
      </c>
      <c r="G395" s="0" t="inlineStr">
        <is>
          <t>WOMENS</t>
        </is>
      </c>
      <c r="H395" s="0" t="inlineStr">
        <is>
          <t>3XL</t>
        </is>
      </c>
      <c r="I395" s="0">
        <v>44.99</v>
      </c>
      <c r="J395" s="0">
        <v>2</v>
      </c>
    </row>
    <row r="396" spans="1:10" customHeight="0">
      <c r="A396" s="0">
        <f>HYPERLINK("https://dl.dropboxusercontent.com/scl/fi/1loc0enb5ltna8ykjprso/114521-af.jpg?rlkey=so2r4lqf2qqvxyex7fimptijv&amp;dl=0","Click to download Image")</f>
      </c>
      <c r="B396" s="0">
        <f>HYPERLINK("https://dl.dropboxusercontent.com/scl/fi/etoyrbgfat9qc6slc40mz/womens-long-sleeve-size-chartscarmen.jpg?rlkey=jceblgdg7jj0akavbcy29mzki&amp;dl=0","Click to download SizeChart")</f>
      </c>
      <c r="C396" s="0" t="inlineStr">
        <is>
          <t>Carmen Womens Long Sleeve Shirt</t>
        </is>
      </c>
      <c r="D396" s="0" t="inlineStr">
        <is>
          <t>'114521</t>
        </is>
      </c>
      <c r="E396" s="0" t="inlineStr">
        <is>
          <t>PURDUE CARMEN W BLACK 12 PACK:114521Z-12PK</t>
        </is>
      </c>
      <c r="F396" s="0" t="inlineStr">
        <is>
          <t>'804114521990</t>
        </is>
      </c>
      <c r="G396" s="0" t="inlineStr">
        <is>
          <t>WOMENS</t>
        </is>
      </c>
      <c r="H396" s="0" t="inlineStr">
        <is>
          <t>12 PACK</t>
        </is>
      </c>
      <c r="I396" s="0">
        <v>491.88</v>
      </c>
      <c r="J396" s="0">
        <v>0</v>
      </c>
    </row>
    <row r="397" spans="1:10" customHeight="0">
      <c r="A397" s="0">
        <f>HYPERLINK("https://dl.dropboxusercontent.com/scl/fi/cntg9v2vi3iov5ntjidjn/108931-af.jpg?rlkey=hupau0etoanypfh7uouavmedq&amp;dl=0","Click to download Image")</f>
      </c>
      <c r="B397" s="0">
        <f>HYPERLINK("https://dl.dropboxusercontent.com/scl/fi/w301eufogv8kl8f804zyn/womens-size-chartscleopatra.jpg?rlkey=m11q3tcubh7jyd5je4y4udzh3&amp;dl=0","Click to download SizeChart")</f>
      </c>
      <c r="C397" s="0" t="inlineStr">
        <is>
          <t>Cleopatra Women's Down Fill Puffer Jacket</t>
        </is>
      </c>
      <c r="D397" s="0" t="inlineStr">
        <is>
          <t>'108931</t>
        </is>
      </c>
      <c r="E397" s="0" t="inlineStr">
        <is>
          <t>PURDUE CLEOPATRA:108931A-S</t>
        </is>
      </c>
      <c r="F397" s="0" t="inlineStr">
        <is>
          <t>'800108931011</t>
        </is>
      </c>
      <c r="G397" s="0" t="inlineStr">
        <is>
          <t>WOMENS</t>
        </is>
      </c>
      <c r="H397" s="0" t="inlineStr">
        <is>
          <t>S</t>
        </is>
      </c>
      <c r="I397" s="0">
        <v>149.99</v>
      </c>
      <c r="J397" s="0">
        <v>13</v>
      </c>
    </row>
    <row r="398" spans="1:10" customHeight="0">
      <c r="A398" s="0">
        <f>HYPERLINK("https://dl.dropboxusercontent.com/scl/fi/cntg9v2vi3iov5ntjidjn/108931-af.jpg?rlkey=hupau0etoanypfh7uouavmedq&amp;dl=0","Click to download Image")</f>
      </c>
      <c r="B398" s="0">
        <f>HYPERLINK("https://dl.dropboxusercontent.com/scl/fi/w301eufogv8kl8f804zyn/womens-size-chartscleopatra.jpg?rlkey=m11q3tcubh7jyd5je4y4udzh3&amp;dl=0","Click to download SizeChart")</f>
      </c>
      <c r="C398" s="0" t="inlineStr">
        <is>
          <t>Cleopatra Women's Down Fill Puffer Jacket</t>
        </is>
      </c>
      <c r="D398" s="0" t="inlineStr">
        <is>
          <t>'108931</t>
        </is>
      </c>
      <c r="E398" s="0" t="inlineStr">
        <is>
          <t>PURDUE CLEOPATRA:108931B-M</t>
        </is>
      </c>
      <c r="F398" s="0" t="inlineStr">
        <is>
          <t>'800108931028</t>
        </is>
      </c>
      <c r="G398" s="0" t="inlineStr">
        <is>
          <t>WOMENS</t>
        </is>
      </c>
      <c r="H398" s="0" t="inlineStr">
        <is>
          <t>M</t>
        </is>
      </c>
      <c r="I398" s="0">
        <v>149.99</v>
      </c>
      <c r="J398" s="0">
        <v>24</v>
      </c>
    </row>
    <row r="399" spans="1:10" customHeight="0">
      <c r="A399" s="0">
        <f>HYPERLINK("https://dl.dropboxusercontent.com/scl/fi/cntg9v2vi3iov5ntjidjn/108931-af.jpg?rlkey=hupau0etoanypfh7uouavmedq&amp;dl=0","Click to download Image")</f>
      </c>
      <c r="B399" s="0">
        <f>HYPERLINK("https://dl.dropboxusercontent.com/scl/fi/w301eufogv8kl8f804zyn/womens-size-chartscleopatra.jpg?rlkey=m11q3tcubh7jyd5je4y4udzh3&amp;dl=0","Click to download SizeChart")</f>
      </c>
      <c r="C399" s="0" t="inlineStr">
        <is>
          <t>Cleopatra Women's Down Fill Puffer Jacket</t>
        </is>
      </c>
      <c r="D399" s="0" t="inlineStr">
        <is>
          <t>'108931</t>
        </is>
      </c>
      <c r="E399" s="0" t="inlineStr">
        <is>
          <t>PURDUE CLEOPATRA:108931C-L</t>
        </is>
      </c>
      <c r="F399" s="0" t="inlineStr">
        <is>
          <t>'800108931035</t>
        </is>
      </c>
      <c r="G399" s="0" t="inlineStr">
        <is>
          <t>WOMENS</t>
        </is>
      </c>
      <c r="H399" s="0" t="inlineStr">
        <is>
          <t>L</t>
        </is>
      </c>
      <c r="I399" s="0">
        <v>149.99</v>
      </c>
      <c r="J399" s="0">
        <v>24</v>
      </c>
    </row>
    <row r="400" spans="1:10" customHeight="0">
      <c r="A400" s="0">
        <f>HYPERLINK("https://dl.dropboxusercontent.com/scl/fi/cntg9v2vi3iov5ntjidjn/108931-af.jpg?rlkey=hupau0etoanypfh7uouavmedq&amp;dl=0","Click to download Image")</f>
      </c>
      <c r="B400" s="0">
        <f>HYPERLINK("https://dl.dropboxusercontent.com/scl/fi/w301eufogv8kl8f804zyn/womens-size-chartscleopatra.jpg?rlkey=m11q3tcubh7jyd5je4y4udzh3&amp;dl=0","Click to download SizeChart")</f>
      </c>
      <c r="C400" s="0" t="inlineStr">
        <is>
          <t>Cleopatra Women's Down Fill Puffer Jacket</t>
        </is>
      </c>
      <c r="D400" s="0" t="inlineStr">
        <is>
          <t>'108931</t>
        </is>
      </c>
      <c r="E400" s="0" t="inlineStr">
        <is>
          <t>PURDUE CLEOPATRA:108931D-XL</t>
        </is>
      </c>
      <c r="F400" s="0" t="inlineStr">
        <is>
          <t>'800108931042</t>
        </is>
      </c>
      <c r="G400" s="0" t="inlineStr">
        <is>
          <t>WOMENS</t>
        </is>
      </c>
      <c r="H400" s="0" t="inlineStr">
        <is>
          <t>XL</t>
        </is>
      </c>
      <c r="I400" s="0">
        <v>149.99</v>
      </c>
      <c r="J400" s="0">
        <v>12</v>
      </c>
    </row>
    <row r="401" spans="1:10" customHeight="0">
      <c r="A401" s="0">
        <f>HYPERLINK("https://dl.dropboxusercontent.com/scl/fi/cntg9v2vi3iov5ntjidjn/108931-af.jpg?rlkey=hupau0etoanypfh7uouavmedq&amp;dl=0","Click to download Image")</f>
      </c>
      <c r="B401" s="0">
        <f>HYPERLINK("https://dl.dropboxusercontent.com/scl/fi/w301eufogv8kl8f804zyn/womens-size-chartscleopatra.jpg?rlkey=m11q3tcubh7jyd5je4y4udzh3&amp;dl=0","Click to download SizeChart")</f>
      </c>
      <c r="C401" s="0" t="inlineStr">
        <is>
          <t>Cleopatra Women's Down Fill Puffer Jacket</t>
        </is>
      </c>
      <c r="D401" s="0" t="inlineStr">
        <is>
          <t>'108931</t>
        </is>
      </c>
      <c r="E401" s="0" t="inlineStr">
        <is>
          <t>PURDUE CLEOPATRA:108931E-2XL</t>
        </is>
      </c>
      <c r="F401" s="0" t="inlineStr">
        <is>
          <t>'800108931059</t>
        </is>
      </c>
      <c r="G401" s="0" t="inlineStr">
        <is>
          <t>WOMENS</t>
        </is>
      </c>
      <c r="H401" s="0" t="inlineStr">
        <is>
          <t>2XL</t>
        </is>
      </c>
      <c r="I401" s="0">
        <v>151.99</v>
      </c>
      <c r="J401" s="0">
        <v>4</v>
      </c>
    </row>
    <row r="402" spans="1:10" customHeight="0">
      <c r="A402" s="0">
        <f>HYPERLINK("https://dl.dropboxusercontent.com/scl/fi/cntg9v2vi3iov5ntjidjn/108931-af.jpg?rlkey=hupau0etoanypfh7uouavmedq&amp;dl=0","Click to download Image")</f>
      </c>
      <c r="B402" s="0">
        <f>HYPERLINK("https://dl.dropboxusercontent.com/scl/fi/w301eufogv8kl8f804zyn/womens-size-chartscleopatra.jpg?rlkey=m11q3tcubh7jyd5je4y4udzh3&amp;dl=0","Click to download SizeChart")</f>
      </c>
      <c r="C402" s="0" t="inlineStr">
        <is>
          <t>Cleopatra Women's Down Fill Puffer Jacket</t>
        </is>
      </c>
      <c r="D402" s="0" t="inlineStr">
        <is>
          <t>'108931</t>
        </is>
      </c>
      <c r="E402" s="0" t="inlineStr">
        <is>
          <t>PURDUE CLEOPATRA:108931F-3XL</t>
        </is>
      </c>
      <c r="F402" s="0" t="inlineStr">
        <is>
          <t>'800108931066</t>
        </is>
      </c>
      <c r="G402" s="0" t="inlineStr">
        <is>
          <t>WOMENS</t>
        </is>
      </c>
      <c r="H402" s="0" t="inlineStr">
        <is>
          <t>3XL</t>
        </is>
      </c>
      <c r="I402" s="0">
        <v>151.99</v>
      </c>
      <c r="J402" s="0">
        <v>4</v>
      </c>
    </row>
    <row r="403" spans="1:10" customHeight="0">
      <c r="A403" s="0">
        <f>HYPERLINK("https://dl.dropboxusercontent.com/scl/fi/sahvzn182u55ulh9ewos1/108923-af.jpg?rlkey=41zi70bpf9gse81ybeti9aor8&amp;dl=0","Click to download Image")</f>
      </c>
      <c r="B403" s="0">
        <f>HYPERLINK("https://dl.dropboxusercontent.com/scl/fi/mucr3prtsfve8pzfiblkv/womens-size-chartslori.jpg?rlkey=lrvsxwk32zh04bvemlwbqpmo7&amp;dl=0","Click to download SizeChart")</f>
      </c>
      <c r="C403" s="0" t="inlineStr">
        <is>
          <t>Iowa Lori Quilted Vest Premium Black</t>
        </is>
      </c>
      <c r="D403" s="0" t="inlineStr">
        <is>
          <t>'108923</t>
        </is>
      </c>
      <c r="E403" s="0" t="inlineStr">
        <is>
          <t>PURDUE LORI:108923A-S</t>
        </is>
      </c>
      <c r="F403" s="0" t="inlineStr">
        <is>
          <t>'800108923016</t>
        </is>
      </c>
      <c r="G403" s="0" t="inlineStr">
        <is>
          <t>WOMENS</t>
        </is>
      </c>
      <c r="H403" s="0" t="inlineStr">
        <is>
          <t>S</t>
        </is>
      </c>
      <c r="I403" s="0">
        <v>59.99</v>
      </c>
      <c r="J403" s="0">
        <v>10</v>
      </c>
    </row>
    <row r="404" spans="1:10" customHeight="0">
      <c r="A404" s="0">
        <f>HYPERLINK("https://dl.dropboxusercontent.com/scl/fi/sahvzn182u55ulh9ewos1/108923-af.jpg?rlkey=41zi70bpf9gse81ybeti9aor8&amp;dl=0","Click to download Image")</f>
      </c>
      <c r="B404" s="0">
        <f>HYPERLINK("https://dl.dropboxusercontent.com/scl/fi/mucr3prtsfve8pzfiblkv/womens-size-chartslori.jpg?rlkey=lrvsxwk32zh04bvemlwbqpmo7&amp;dl=0","Click to download SizeChart")</f>
      </c>
      <c r="C404" s="0" t="inlineStr">
        <is>
          <t>Iowa Lori Quilted Vest Premium Black</t>
        </is>
      </c>
      <c r="D404" s="0" t="inlineStr">
        <is>
          <t>'108923</t>
        </is>
      </c>
      <c r="E404" s="0" t="inlineStr">
        <is>
          <t>PURDUE LORI:108923B-M</t>
        </is>
      </c>
      <c r="F404" s="0" t="inlineStr">
        <is>
          <t>'800108923023</t>
        </is>
      </c>
      <c r="G404" s="0" t="inlineStr">
        <is>
          <t>WOMENS</t>
        </is>
      </c>
      <c r="H404" s="0" t="inlineStr">
        <is>
          <t>M</t>
        </is>
      </c>
      <c r="I404" s="0">
        <v>59.99</v>
      </c>
      <c r="J404" s="0">
        <v>23</v>
      </c>
    </row>
    <row r="405" spans="1:10" customHeight="0">
      <c r="A405" s="0">
        <f>HYPERLINK("https://dl.dropboxusercontent.com/scl/fi/sahvzn182u55ulh9ewos1/108923-af.jpg?rlkey=41zi70bpf9gse81ybeti9aor8&amp;dl=0","Click to download Image")</f>
      </c>
      <c r="B405" s="0">
        <f>HYPERLINK("https://dl.dropboxusercontent.com/scl/fi/mucr3prtsfve8pzfiblkv/womens-size-chartslori.jpg?rlkey=lrvsxwk32zh04bvemlwbqpmo7&amp;dl=0","Click to download SizeChart")</f>
      </c>
      <c r="C405" s="0" t="inlineStr">
        <is>
          <t>Iowa Lori Quilted Vest Premium Black</t>
        </is>
      </c>
      <c r="D405" s="0" t="inlineStr">
        <is>
          <t>'108923</t>
        </is>
      </c>
      <c r="E405" s="0" t="inlineStr">
        <is>
          <t>PURDUE LORI:108923C-L</t>
        </is>
      </c>
      <c r="F405" s="0" t="inlineStr">
        <is>
          <t>'800108923030</t>
        </is>
      </c>
      <c r="G405" s="0" t="inlineStr">
        <is>
          <t>WOMENS</t>
        </is>
      </c>
      <c r="H405" s="0" t="inlineStr">
        <is>
          <t>L</t>
        </is>
      </c>
      <c r="I405" s="0">
        <v>59.99</v>
      </c>
      <c r="J405" s="0">
        <v>23</v>
      </c>
    </row>
    <row r="406" spans="1:10" customHeight="0">
      <c r="A406" s="0">
        <f>HYPERLINK("https://dl.dropboxusercontent.com/scl/fi/sahvzn182u55ulh9ewos1/108923-af.jpg?rlkey=41zi70bpf9gse81ybeti9aor8&amp;dl=0","Click to download Image")</f>
      </c>
      <c r="B406" s="0">
        <f>HYPERLINK("https://dl.dropboxusercontent.com/scl/fi/mucr3prtsfve8pzfiblkv/womens-size-chartslori.jpg?rlkey=lrvsxwk32zh04bvemlwbqpmo7&amp;dl=0","Click to download SizeChart")</f>
      </c>
      <c r="C406" s="0" t="inlineStr">
        <is>
          <t>Iowa Lori Quilted Vest Premium Black</t>
        </is>
      </c>
      <c r="D406" s="0" t="inlineStr">
        <is>
          <t>'108923</t>
        </is>
      </c>
      <c r="E406" s="0" t="inlineStr">
        <is>
          <t>PURDUE LORI:108923D-XL</t>
        </is>
      </c>
      <c r="F406" s="0" t="inlineStr">
        <is>
          <t>'800108923047</t>
        </is>
      </c>
      <c r="G406" s="0" t="inlineStr">
        <is>
          <t>WOMENS</t>
        </is>
      </c>
      <c r="H406" s="0" t="inlineStr">
        <is>
          <t>XL</t>
        </is>
      </c>
      <c r="I406" s="0">
        <v>59.99</v>
      </c>
      <c r="J406" s="0">
        <v>12</v>
      </c>
    </row>
    <row r="407" spans="1:10" customHeight="0">
      <c r="A407" s="0">
        <f>HYPERLINK("https://dl.dropboxusercontent.com/scl/fi/sahvzn182u55ulh9ewos1/108923-af.jpg?rlkey=41zi70bpf9gse81ybeti9aor8&amp;dl=0","Click to download Image")</f>
      </c>
      <c r="B407" s="0">
        <f>HYPERLINK("https://dl.dropboxusercontent.com/scl/fi/mucr3prtsfve8pzfiblkv/womens-size-chartslori.jpg?rlkey=lrvsxwk32zh04bvemlwbqpmo7&amp;dl=0","Click to download SizeChart")</f>
      </c>
      <c r="C407" s="0" t="inlineStr">
        <is>
          <t>Iowa Lori Quilted Vest Premium Black</t>
        </is>
      </c>
      <c r="D407" s="0" t="inlineStr">
        <is>
          <t>'108923</t>
        </is>
      </c>
      <c r="E407" s="0" t="inlineStr">
        <is>
          <t>PURDUE LORI:108923E-2XL</t>
        </is>
      </c>
      <c r="F407" s="0" t="inlineStr">
        <is>
          <t>'800108923054</t>
        </is>
      </c>
      <c r="G407" s="0" t="inlineStr">
        <is>
          <t>WOMENS</t>
        </is>
      </c>
      <c r="H407" s="0" t="inlineStr">
        <is>
          <t>2XL</t>
        </is>
      </c>
      <c r="I407" s="0">
        <v>61.99</v>
      </c>
      <c r="J407" s="0">
        <v>3</v>
      </c>
    </row>
    <row r="408" spans="1:10" customHeight="0">
      <c r="A408" s="0">
        <f>HYPERLINK("https://dl.dropboxusercontent.com/scl/fi/sahvzn182u55ulh9ewos1/108923-af.jpg?rlkey=41zi70bpf9gse81ybeti9aor8&amp;dl=0","Click to download Image")</f>
      </c>
      <c r="B408" s="0">
        <f>HYPERLINK("https://dl.dropboxusercontent.com/scl/fi/mucr3prtsfve8pzfiblkv/womens-size-chartslori.jpg?rlkey=lrvsxwk32zh04bvemlwbqpmo7&amp;dl=0","Click to download SizeChart")</f>
      </c>
      <c r="C408" s="0" t="inlineStr">
        <is>
          <t>Iowa Lori Quilted Vest Premium Black</t>
        </is>
      </c>
      <c r="D408" s="0" t="inlineStr">
        <is>
          <t>'108923</t>
        </is>
      </c>
      <c r="E408" s="0" t="inlineStr">
        <is>
          <t>PURDUE LORI:108923F-3XL</t>
        </is>
      </c>
      <c r="F408" s="0" t="inlineStr">
        <is>
          <t>'800108923061</t>
        </is>
      </c>
      <c r="G408" s="0" t="inlineStr">
        <is>
          <t>WOMENS</t>
        </is>
      </c>
      <c r="H408" s="0" t="inlineStr">
        <is>
          <t>3XL</t>
        </is>
      </c>
      <c r="I408" s="0">
        <v>61.99</v>
      </c>
      <c r="J408" s="0">
        <v>4</v>
      </c>
    </row>
    <row r="409" spans="1:10" customHeight="0">
      <c r="A409" s="0">
        <f>HYPERLINK("https://dl.dropboxusercontent.com/scl/fi/l2y0l1cs8on9l2iy1pjxv/115194-af.jpg?rlkey=79wt15mpwbr6s70b7w7t1exza&amp;dl=0","Click to download Image")</f>
      </c>
      <c r="B409" s="0">
        <f>HYPERLINK("https://dl.dropboxusercontent.com/scl/fi/7be376cn5an851ruzv7aj/womens-size-chartsdixie.jpg?rlkey=fzaemvmb7qtasme268t8j9f0q&amp;dl=0","Click to download SizeChart")</f>
      </c>
      <c r="C409" s="0" t="inlineStr">
        <is>
          <t>Dixie Women's Reversible Vest</t>
        </is>
      </c>
      <c r="D409" s="0" t="inlineStr">
        <is>
          <t>'115194</t>
        </is>
      </c>
      <c r="E409" s="0" t="inlineStr">
        <is>
          <t>PURDUE DIXIE W BLACK:115194A-S</t>
        </is>
      </c>
      <c r="F409" s="0" t="inlineStr">
        <is>
          <t>'804115194049</t>
        </is>
      </c>
      <c r="G409" s="0" t="inlineStr">
        <is>
          <t>WOMENS</t>
        </is>
      </c>
      <c r="H409" s="0" t="inlineStr">
        <is>
          <t>S</t>
        </is>
      </c>
      <c r="I409" s="0">
        <v>54.99</v>
      </c>
      <c r="J409" s="0">
        <v>6</v>
      </c>
    </row>
    <row r="410" spans="1:10" customHeight="0">
      <c r="A410" s="0">
        <f>HYPERLINK("https://dl.dropboxusercontent.com/scl/fi/l2y0l1cs8on9l2iy1pjxv/115194-af.jpg?rlkey=79wt15mpwbr6s70b7w7t1exza&amp;dl=0","Click to download Image")</f>
      </c>
      <c r="B410" s="0">
        <f>HYPERLINK("https://dl.dropboxusercontent.com/scl/fi/7be376cn5an851ruzv7aj/womens-size-chartsdixie.jpg?rlkey=fzaemvmb7qtasme268t8j9f0q&amp;dl=0","Click to download SizeChart")</f>
      </c>
      <c r="C410" s="0" t="inlineStr">
        <is>
          <t>Dixie Women's Reversible Vest</t>
        </is>
      </c>
      <c r="D410" s="0" t="inlineStr">
        <is>
          <t>'115194</t>
        </is>
      </c>
      <c r="E410" s="0" t="inlineStr">
        <is>
          <t>PURDUE DIXIE W BLACK:115194B-M</t>
        </is>
      </c>
      <c r="F410" s="0" t="inlineStr">
        <is>
          <t>'804115194056</t>
        </is>
      </c>
      <c r="G410" s="0" t="inlineStr">
        <is>
          <t>WOMENS</t>
        </is>
      </c>
      <c r="H410" s="0" t="inlineStr">
        <is>
          <t>M</t>
        </is>
      </c>
      <c r="I410" s="0">
        <v>54.99</v>
      </c>
      <c r="J410" s="0">
        <v>12</v>
      </c>
    </row>
    <row r="411" spans="1:10" customHeight="0">
      <c r="A411" s="0">
        <f>HYPERLINK("https://dl.dropboxusercontent.com/scl/fi/l2y0l1cs8on9l2iy1pjxv/115194-af.jpg?rlkey=79wt15mpwbr6s70b7w7t1exza&amp;dl=0","Click to download Image")</f>
      </c>
      <c r="B411" s="0">
        <f>HYPERLINK("https://dl.dropboxusercontent.com/scl/fi/7be376cn5an851ruzv7aj/womens-size-chartsdixie.jpg?rlkey=fzaemvmb7qtasme268t8j9f0q&amp;dl=0","Click to download SizeChart")</f>
      </c>
      <c r="C411" s="0" t="inlineStr">
        <is>
          <t>Dixie Women's Reversible Vest</t>
        </is>
      </c>
      <c r="D411" s="0" t="inlineStr">
        <is>
          <t>'115194</t>
        </is>
      </c>
      <c r="E411" s="0" t="inlineStr">
        <is>
          <t>PURDUE DIXIE W BLACK:115194C-L</t>
        </is>
      </c>
      <c r="F411" s="0" t="inlineStr">
        <is>
          <t>'804115194063</t>
        </is>
      </c>
      <c r="G411" s="0" t="inlineStr">
        <is>
          <t>WOMENS</t>
        </is>
      </c>
      <c r="H411" s="0" t="inlineStr">
        <is>
          <t>L</t>
        </is>
      </c>
      <c r="I411" s="0">
        <v>54.99</v>
      </c>
      <c r="J411" s="0">
        <v>12</v>
      </c>
    </row>
    <row r="412" spans="1:10" customHeight="0">
      <c r="A412" s="0">
        <f>HYPERLINK("https://dl.dropboxusercontent.com/scl/fi/l2y0l1cs8on9l2iy1pjxv/115194-af.jpg?rlkey=79wt15mpwbr6s70b7w7t1exza&amp;dl=0","Click to download Image")</f>
      </c>
      <c r="B412" s="0">
        <f>HYPERLINK("https://dl.dropboxusercontent.com/scl/fi/7be376cn5an851ruzv7aj/womens-size-chartsdixie.jpg?rlkey=fzaemvmb7qtasme268t8j9f0q&amp;dl=0","Click to download SizeChart")</f>
      </c>
      <c r="C412" s="0" t="inlineStr">
        <is>
          <t>Dixie Women's Reversible Vest</t>
        </is>
      </c>
      <c r="D412" s="0" t="inlineStr">
        <is>
          <t>'115194</t>
        </is>
      </c>
      <c r="E412" s="0" t="inlineStr">
        <is>
          <t>PURDUE DIXIE W BLACK:115194D-XL</t>
        </is>
      </c>
      <c r="F412" s="0" t="inlineStr">
        <is>
          <t>'804115194070</t>
        </is>
      </c>
      <c r="G412" s="0" t="inlineStr">
        <is>
          <t>WOMENS</t>
        </is>
      </c>
      <c r="H412" s="0" t="inlineStr">
        <is>
          <t>XL</t>
        </is>
      </c>
      <c r="I412" s="0">
        <v>54.99</v>
      </c>
      <c r="J412" s="0">
        <v>6</v>
      </c>
    </row>
    <row r="413" spans="1:10" customHeight="0">
      <c r="A413" s="0">
        <f>HYPERLINK("https://dl.dropboxusercontent.com/scl/fi/l2y0l1cs8on9l2iy1pjxv/115194-af.jpg?rlkey=79wt15mpwbr6s70b7w7t1exza&amp;dl=0","Click to download Image")</f>
      </c>
      <c r="B413" s="0">
        <f>HYPERLINK("https://dl.dropboxusercontent.com/scl/fi/7be376cn5an851ruzv7aj/womens-size-chartsdixie.jpg?rlkey=fzaemvmb7qtasme268t8j9f0q&amp;dl=0","Click to download SizeChart")</f>
      </c>
      <c r="C413" s="0" t="inlineStr">
        <is>
          <t>Dixie Women's Reversible Vest</t>
        </is>
      </c>
      <c r="D413" s="0" t="inlineStr">
        <is>
          <t>'115194</t>
        </is>
      </c>
      <c r="E413" s="0" t="inlineStr">
        <is>
          <t>PURDUE DIXIE W BLACK:115194E-2XL</t>
        </is>
      </c>
      <c r="F413" s="0" t="inlineStr">
        <is>
          <t>'804115194087</t>
        </is>
      </c>
      <c r="G413" s="0" t="inlineStr">
        <is>
          <t>WOMENS</t>
        </is>
      </c>
      <c r="H413" s="0" t="inlineStr">
        <is>
          <t>2XL</t>
        </is>
      </c>
      <c r="I413" s="0">
        <v>56.99</v>
      </c>
      <c r="J413" s="0">
        <v>4</v>
      </c>
    </row>
    <row r="414" spans="1:10" customHeight="0">
      <c r="A414" s="0">
        <f>HYPERLINK("https://dl.dropboxusercontent.com/scl/fi/l2y0l1cs8on9l2iy1pjxv/115194-af.jpg?rlkey=79wt15mpwbr6s70b7w7t1exza&amp;dl=0","Click to download Image")</f>
      </c>
      <c r="B414" s="0">
        <f>HYPERLINK("https://dl.dropboxusercontent.com/scl/fi/7be376cn5an851ruzv7aj/womens-size-chartsdixie.jpg?rlkey=fzaemvmb7qtasme268t8j9f0q&amp;dl=0","Click to download SizeChart")</f>
      </c>
      <c r="C414" s="0" t="inlineStr">
        <is>
          <t>Dixie Women's Reversible Vest</t>
        </is>
      </c>
      <c r="D414" s="0" t="inlineStr">
        <is>
          <t>'115194</t>
        </is>
      </c>
      <c r="E414" s="0" t="inlineStr">
        <is>
          <t>PURDUE DIXIE W BLACK:115194F-3XL</t>
        </is>
      </c>
      <c r="F414" s="0" t="inlineStr">
        <is>
          <t>'804115194094</t>
        </is>
      </c>
      <c r="G414" s="0" t="inlineStr">
        <is>
          <t>WOMENS</t>
        </is>
      </c>
      <c r="H414" s="0" t="inlineStr">
        <is>
          <t>3XL</t>
        </is>
      </c>
      <c r="I414" s="0">
        <v>56.99</v>
      </c>
      <c r="J414" s="0">
        <v>2</v>
      </c>
    </row>
    <row r="415" spans="1:10" customHeight="0">
      <c r="A415" s="0">
        <f>HYPERLINK("https://dl.dropboxusercontent.com/scl/fi/l2y0l1cs8on9l2iy1pjxv/115194-af.jpg?rlkey=79wt15mpwbr6s70b7w7t1exza&amp;dl=0","Click to download Image")</f>
      </c>
      <c r="B415" s="0">
        <f>HYPERLINK("https://dl.dropboxusercontent.com/scl/fi/7be376cn5an851ruzv7aj/womens-size-chartsdixie.jpg?rlkey=fzaemvmb7qtasme268t8j9f0q&amp;dl=0","Click to download SizeChart")</f>
      </c>
      <c r="C415" s="0" t="inlineStr">
        <is>
          <t>Dixie Women's Reversible Vest</t>
        </is>
      </c>
      <c r="D415" s="0" t="inlineStr">
        <is>
          <t>'115194</t>
        </is>
      </c>
      <c r="E415" s="0" t="inlineStr">
        <is>
          <t>PURDUE DIXIE W BLACK 12 PACK:115194Z-12PK</t>
        </is>
      </c>
      <c r="F415" s="0" t="inlineStr">
        <is>
          <t>'804115194995</t>
        </is>
      </c>
      <c r="G415" s="0" t="inlineStr">
        <is>
          <t>WOMENS</t>
        </is>
      </c>
      <c r="H415" s="0" t="inlineStr">
        <is>
          <t>12 PACK</t>
        </is>
      </c>
      <c r="I415" s="0">
        <v>635.88</v>
      </c>
      <c r="J415" s="0">
        <v>0</v>
      </c>
    </row>
    <row r="416" spans="1:10" customHeight="0">
      <c r="A416" s="0">
        <f>HYPERLINK("https://dl.dropboxusercontent.com/scl/fi/9q4x5j64dvveha03mx6bh/delphi-f.jpg?rlkey=66f5qne05b6cvi4qaqdhazt5p&amp;dl=0","Click to download Image")</f>
      </c>
      <c r="C416" s="0" t="inlineStr">
        <is>
          <t>Delphi Infant Romper</t>
        </is>
      </c>
      <c r="D416" s="0" t="inlineStr">
        <is>
          <t>'114690</t>
        </is>
      </c>
      <c r="E416" s="0" t="inlineStr">
        <is>
          <t>PURDUE DELPHI I WHITE:114690A-0-3M</t>
        </is>
      </c>
      <c r="F416" s="0" t="inlineStr">
        <is>
          <t>'804114690009</t>
        </is>
      </c>
      <c r="G416" s="0" t="inlineStr">
        <is>
          <t>INFANT</t>
        </is>
      </c>
      <c r="H416" s="0" t="inlineStr">
        <is>
          <t>0-3M</t>
        </is>
      </c>
      <c r="I416" s="0">
        <v>29.99</v>
      </c>
      <c r="J416" s="0">
        <v>1</v>
      </c>
    </row>
    <row r="417" spans="1:10" customHeight="0">
      <c r="A417" s="0">
        <f>HYPERLINK("https://dl.dropboxusercontent.com/scl/fi/9q4x5j64dvveha03mx6bh/delphi-f.jpg?rlkey=66f5qne05b6cvi4qaqdhazt5p&amp;dl=0","Click to download Image")</f>
      </c>
      <c r="C417" s="0" t="inlineStr">
        <is>
          <t>Delphi Infant Romper</t>
        </is>
      </c>
      <c r="D417" s="0" t="inlineStr">
        <is>
          <t>'114690</t>
        </is>
      </c>
      <c r="E417" s="0" t="inlineStr">
        <is>
          <t>PURDUE DELPHI I WHITE:114690B-3-6M</t>
        </is>
      </c>
      <c r="F417" s="0" t="inlineStr">
        <is>
          <t>'804114690016</t>
        </is>
      </c>
      <c r="G417" s="0" t="inlineStr">
        <is>
          <t>INFANT</t>
        </is>
      </c>
      <c r="H417" s="0" t="inlineStr">
        <is>
          <t>3-6M</t>
        </is>
      </c>
      <c r="I417" s="0">
        <v>29.99</v>
      </c>
      <c r="J417" s="0">
        <v>2</v>
      </c>
    </row>
    <row r="418" spans="1:10" customHeight="0">
      <c r="A418" s="0">
        <f>HYPERLINK("https://dl.dropboxusercontent.com/scl/fi/9q4x5j64dvveha03mx6bh/delphi-f.jpg?rlkey=66f5qne05b6cvi4qaqdhazt5p&amp;dl=0","Click to download Image")</f>
      </c>
      <c r="C418" s="0" t="inlineStr">
        <is>
          <t>Delphi Infant Romper</t>
        </is>
      </c>
      <c r="D418" s="0" t="inlineStr">
        <is>
          <t>'114690</t>
        </is>
      </c>
      <c r="E418" s="0" t="inlineStr">
        <is>
          <t>PURDUE DELPHI I WHITE:114690C-6-9M</t>
        </is>
      </c>
      <c r="F418" s="0" t="inlineStr">
        <is>
          <t>'804114690023</t>
        </is>
      </c>
      <c r="G418" s="0" t="inlineStr">
        <is>
          <t>INFANT</t>
        </is>
      </c>
      <c r="H418" s="0" t="inlineStr">
        <is>
          <t>6-9M</t>
        </is>
      </c>
      <c r="I418" s="0">
        <v>29.99</v>
      </c>
      <c r="J418" s="0">
        <v>1</v>
      </c>
    </row>
    <row r="419" spans="1:10" customHeight="0">
      <c r="A419" s="0">
        <f>HYPERLINK("https://dl.dropboxusercontent.com/scl/fi/9q4x5j64dvveha03mx6bh/delphi-f.jpg?rlkey=66f5qne05b6cvi4qaqdhazt5p&amp;dl=0","Click to download Image")</f>
      </c>
      <c r="C419" s="0" t="inlineStr">
        <is>
          <t>Delphi Infant Romper</t>
        </is>
      </c>
      <c r="D419" s="0" t="inlineStr">
        <is>
          <t>'114690</t>
        </is>
      </c>
      <c r="E419" s="0" t="inlineStr">
        <is>
          <t>PURDUE DELPHI I WHITE:114690F-12M</t>
        </is>
      </c>
      <c r="F419" s="0" t="inlineStr">
        <is>
          <t>'804114690030</t>
        </is>
      </c>
      <c r="G419" s="0" t="inlineStr">
        <is>
          <t>INFANT</t>
        </is>
      </c>
      <c r="H419" s="0" t="inlineStr">
        <is>
          <t>12M</t>
        </is>
      </c>
      <c r="I419" s="0">
        <v>29.99</v>
      </c>
      <c r="J419" s="0">
        <v>2</v>
      </c>
    </row>
    <row r="420" spans="1:10" customHeight="0">
      <c r="A420" s="0">
        <f>HYPERLINK("https://dl.dropboxusercontent.com/scl/fi/9q4x5j64dvveha03mx6bh/delphi-f.jpg?rlkey=66f5qne05b6cvi4qaqdhazt5p&amp;dl=0","Click to download Image")</f>
      </c>
      <c r="C420" s="0" t="inlineStr">
        <is>
          <t>Delphi Infant Romper</t>
        </is>
      </c>
      <c r="D420" s="0" t="inlineStr">
        <is>
          <t>'114690</t>
        </is>
      </c>
      <c r="E420" s="0" t="inlineStr">
        <is>
          <t>PURDUE DELPHI I WHITE 12 PACK:114690Z-12PK</t>
        </is>
      </c>
      <c r="F420" s="0" t="inlineStr">
        <is>
          <t>'804114690993</t>
        </is>
      </c>
      <c r="G420" s="0" t="inlineStr">
        <is>
          <t>INFANT</t>
        </is>
      </c>
      <c r="H420" s="0" t="inlineStr">
        <is>
          <t>12 PACK</t>
        </is>
      </c>
      <c r="I420" s="0">
        <v>335.88</v>
      </c>
      <c r="J420" s="0">
        <v>0</v>
      </c>
    </row>
    <row r="421" spans="1:10" customHeight="0">
      <c r="A421" s="0">
        <f>HYPERLINK("https://dl.dropboxusercontent.com/scl/fi/qxwy3k9l6xmpsxd6rt2vd/aria.jpg?rlkey=8jlynhea2vil3u5cyhnxretdf&amp;dl=0","Click to download Image")</f>
      </c>
      <c r="B421" s="0">
        <f>HYPERLINK("https://dl.dropboxusercontent.com/scl/fi/2odw75yvoyvtzh9pz2zyo/womens-size-chartsaria.jpg?rlkey=7crx8eipd4qc2m2c9odxz23gm&amp;dl=0","Click to download SizeChart")</f>
      </c>
      <c r="C421" s="0" t="inlineStr">
        <is>
          <t>Aria Women's Reversible Quilted Sherpa Vest</t>
        </is>
      </c>
      <c r="D421" s="0" t="inlineStr">
        <is>
          <t>'109169</t>
        </is>
      </c>
      <c r="E421" s="0" t="inlineStr">
        <is>
          <t>PURDUE ARIA:109169A-S</t>
        </is>
      </c>
      <c r="F421" s="0" t="inlineStr">
        <is>
          <t>'800109169017</t>
        </is>
      </c>
      <c r="G421" s="0" t="inlineStr">
        <is>
          <t>WOMENS</t>
        </is>
      </c>
      <c r="H421" s="0" t="inlineStr">
        <is>
          <t>S</t>
        </is>
      </c>
      <c r="I421" s="0">
        <v>54.99</v>
      </c>
      <c r="J421" s="0">
        <v>1</v>
      </c>
    </row>
    <row r="422" spans="1:10" customHeight="0">
      <c r="A422" s="0">
        <f>HYPERLINK("https://dl.dropboxusercontent.com/scl/fi/qxwy3k9l6xmpsxd6rt2vd/aria.jpg?rlkey=8jlynhea2vil3u5cyhnxretdf&amp;dl=0","Click to download Image")</f>
      </c>
      <c r="B422" s="0">
        <f>HYPERLINK("https://dl.dropboxusercontent.com/scl/fi/2odw75yvoyvtzh9pz2zyo/womens-size-chartsaria.jpg?rlkey=7crx8eipd4qc2m2c9odxz23gm&amp;dl=0","Click to download SizeChart")</f>
      </c>
      <c r="C422" s="0" t="inlineStr">
        <is>
          <t>Aria Women's Reversible Quilted Sherpa Vest</t>
        </is>
      </c>
      <c r="D422" s="0" t="inlineStr">
        <is>
          <t>'109169</t>
        </is>
      </c>
      <c r="E422" s="0" t="inlineStr">
        <is>
          <t>PURDUE ARIA:109169B-M</t>
        </is>
      </c>
      <c r="F422" s="0" t="inlineStr">
        <is>
          <t>'800109169024</t>
        </is>
      </c>
      <c r="G422" s="0" t="inlineStr">
        <is>
          <t>WOMENS</t>
        </is>
      </c>
      <c r="H422" s="0" t="inlineStr">
        <is>
          <t>M</t>
        </is>
      </c>
      <c r="I422" s="0">
        <v>54.99</v>
      </c>
      <c r="J422" s="0">
        <v>14</v>
      </c>
    </row>
    <row r="423" spans="1:10" customHeight="0">
      <c r="A423" s="0">
        <f>HYPERLINK("https://dl.dropboxusercontent.com/scl/fi/qxwy3k9l6xmpsxd6rt2vd/aria.jpg?rlkey=8jlynhea2vil3u5cyhnxretdf&amp;dl=0","Click to download Image")</f>
      </c>
      <c r="B423" s="0">
        <f>HYPERLINK("https://dl.dropboxusercontent.com/scl/fi/2odw75yvoyvtzh9pz2zyo/womens-size-chartsaria.jpg?rlkey=7crx8eipd4qc2m2c9odxz23gm&amp;dl=0","Click to download SizeChart")</f>
      </c>
      <c r="C423" s="0" t="inlineStr">
        <is>
          <t>Aria Women's Reversible Quilted Sherpa Vest</t>
        </is>
      </c>
      <c r="D423" s="0" t="inlineStr">
        <is>
          <t>'109169</t>
        </is>
      </c>
      <c r="E423" s="0" t="inlineStr">
        <is>
          <t>PURDUE ARIA:109169C-L</t>
        </is>
      </c>
      <c r="F423" s="0" t="inlineStr">
        <is>
          <t>'800109169031</t>
        </is>
      </c>
      <c r="G423" s="0" t="inlineStr">
        <is>
          <t>WOMENS</t>
        </is>
      </c>
      <c r="H423" s="0" t="inlineStr">
        <is>
          <t>L</t>
        </is>
      </c>
      <c r="I423" s="0">
        <v>54.99</v>
      </c>
      <c r="J423" s="0">
        <v>16</v>
      </c>
    </row>
    <row r="424" spans="1:10" customHeight="0">
      <c r="A424" s="0">
        <f>HYPERLINK("https://dl.dropboxusercontent.com/scl/fi/qxwy3k9l6xmpsxd6rt2vd/aria.jpg?rlkey=8jlynhea2vil3u5cyhnxretdf&amp;dl=0","Click to download Image")</f>
      </c>
      <c r="B424" s="0">
        <f>HYPERLINK("https://dl.dropboxusercontent.com/scl/fi/2odw75yvoyvtzh9pz2zyo/womens-size-chartsaria.jpg?rlkey=7crx8eipd4qc2m2c9odxz23gm&amp;dl=0","Click to download SizeChart")</f>
      </c>
      <c r="C424" s="0" t="inlineStr">
        <is>
          <t>Aria Women's Reversible Quilted Sherpa Vest</t>
        </is>
      </c>
      <c r="D424" s="0" t="inlineStr">
        <is>
          <t>'109169</t>
        </is>
      </c>
      <c r="E424" s="0" t="inlineStr">
        <is>
          <t>PURDUE ARIA:109169D-XL</t>
        </is>
      </c>
      <c r="F424" s="0" t="inlineStr">
        <is>
          <t>'800109169048</t>
        </is>
      </c>
      <c r="G424" s="0" t="inlineStr">
        <is>
          <t>WOMENS</t>
        </is>
      </c>
      <c r="H424" s="0" t="inlineStr">
        <is>
          <t>XL</t>
        </is>
      </c>
      <c r="I424" s="0">
        <v>54.99</v>
      </c>
      <c r="J424" s="0">
        <v>8</v>
      </c>
    </row>
    <row r="425" spans="1:10" customHeight="0">
      <c r="A425" s="0">
        <f>HYPERLINK("https://dl.dropboxusercontent.com/scl/fi/qxwy3k9l6xmpsxd6rt2vd/aria.jpg?rlkey=8jlynhea2vil3u5cyhnxretdf&amp;dl=0","Click to download Image")</f>
      </c>
      <c r="B425" s="0">
        <f>HYPERLINK("https://dl.dropboxusercontent.com/scl/fi/2odw75yvoyvtzh9pz2zyo/womens-size-chartsaria.jpg?rlkey=7crx8eipd4qc2m2c9odxz23gm&amp;dl=0","Click to download SizeChart")</f>
      </c>
      <c r="C425" s="0" t="inlineStr">
        <is>
          <t>Aria Women's Reversible Quilted Sherpa Vest</t>
        </is>
      </c>
      <c r="D425" s="0" t="inlineStr">
        <is>
          <t>'109169</t>
        </is>
      </c>
      <c r="E425" s="0" t="inlineStr">
        <is>
          <t>PURDUE ARIA:109169E-2XL</t>
        </is>
      </c>
      <c r="F425" s="0" t="inlineStr">
        <is>
          <t>'800109169055</t>
        </is>
      </c>
      <c r="G425" s="0" t="inlineStr">
        <is>
          <t>WOMENS</t>
        </is>
      </c>
      <c r="H425" s="0" t="inlineStr">
        <is>
          <t>2XL</t>
        </is>
      </c>
      <c r="I425" s="0">
        <v>56.99</v>
      </c>
      <c r="J425" s="0">
        <v>4</v>
      </c>
    </row>
    <row r="426" spans="1:10" customHeight="0">
      <c r="A426" s="0">
        <f>HYPERLINK("https://dl.dropboxusercontent.com/scl/fi/qxwy3k9l6xmpsxd6rt2vd/aria.jpg?rlkey=8jlynhea2vil3u5cyhnxretdf&amp;dl=0","Click to download Image")</f>
      </c>
      <c r="B426" s="0">
        <f>HYPERLINK("https://dl.dropboxusercontent.com/scl/fi/2odw75yvoyvtzh9pz2zyo/womens-size-chartsaria.jpg?rlkey=7crx8eipd4qc2m2c9odxz23gm&amp;dl=0","Click to download SizeChart")</f>
      </c>
      <c r="C426" s="0" t="inlineStr">
        <is>
          <t>Aria Women's Reversible Quilted Sherpa Vest</t>
        </is>
      </c>
      <c r="D426" s="0" t="inlineStr">
        <is>
          <t>'109169</t>
        </is>
      </c>
      <c r="E426" s="0" t="inlineStr">
        <is>
          <t>PURDUE ARIA:109169F-3XL</t>
        </is>
      </c>
      <c r="F426" s="0" t="inlineStr">
        <is>
          <t>'800109169062</t>
        </is>
      </c>
      <c r="G426" s="0" t="inlineStr">
        <is>
          <t>WOMENS</t>
        </is>
      </c>
      <c r="H426" s="0" t="inlineStr">
        <is>
          <t>3XL</t>
        </is>
      </c>
      <c r="I426" s="0">
        <v>56.99</v>
      </c>
      <c r="J426" s="0">
        <v>4</v>
      </c>
    </row>
    <row r="427" spans="1:10" customHeight="0">
      <c r="A427" s="0">
        <f>HYPERLINK("https://dl.dropboxusercontent.com/scl/fi/brf13hu9jc770nv3esch3/108960af46261.jpg?rlkey=4koxxvtlhwgo6a25ohjundx7j&amp;dl=0","Click to download Image")</f>
      </c>
      <c r="B427" s="0">
        <f>HYPERLINK("https://dl.dropboxusercontent.com/scl/fi/jaoohvz0bo48cnwwumg62/8-19womens-fitted.jpg?rlkey=6y6r44srifpjz3a8epss8z98s&amp;dl=0","Click to download SizeChart")</f>
      </c>
      <c r="C427" s="0" t="inlineStr">
        <is>
          <t>Jacqueline Women's Quilted Puffer Jacket</t>
        </is>
      </c>
      <c r="D427" s="0" t="inlineStr">
        <is>
          <t>'108960</t>
        </is>
      </c>
      <c r="E427" s="0" t="inlineStr">
        <is>
          <t>PURDUE JACQUELINE:108960A-S</t>
        </is>
      </c>
      <c r="F427" s="0" t="inlineStr">
        <is>
          <t>'800108960011</t>
        </is>
      </c>
      <c r="G427" s="0" t="inlineStr">
        <is>
          <t>WOMENS</t>
        </is>
      </c>
      <c r="H427" s="0" t="inlineStr">
        <is>
          <t>S</t>
        </is>
      </c>
      <c r="I427" s="0">
        <v>129.99</v>
      </c>
      <c r="J427" s="0">
        <v>10</v>
      </c>
    </row>
    <row r="428" spans="1:10" customHeight="0">
      <c r="A428" s="0">
        <f>HYPERLINK("https://dl.dropboxusercontent.com/scl/fi/brf13hu9jc770nv3esch3/108960af46261.jpg?rlkey=4koxxvtlhwgo6a25ohjundx7j&amp;dl=0","Click to download Image")</f>
      </c>
      <c r="B428" s="0">
        <f>HYPERLINK("https://dl.dropboxusercontent.com/scl/fi/jaoohvz0bo48cnwwumg62/8-19womens-fitted.jpg?rlkey=6y6r44srifpjz3a8epss8z98s&amp;dl=0","Click to download SizeChart")</f>
      </c>
      <c r="C428" s="0" t="inlineStr">
        <is>
          <t>Jacqueline Women's Quilted Puffer Jacket</t>
        </is>
      </c>
      <c r="D428" s="0" t="inlineStr">
        <is>
          <t>'108960</t>
        </is>
      </c>
      <c r="E428" s="0" t="inlineStr">
        <is>
          <t>PURDUE JACQUELINE:108960B-M</t>
        </is>
      </c>
      <c r="F428" s="0" t="inlineStr">
        <is>
          <t>'800108960028</t>
        </is>
      </c>
      <c r="G428" s="0" t="inlineStr">
        <is>
          <t>WOMENS</t>
        </is>
      </c>
      <c r="H428" s="0" t="inlineStr">
        <is>
          <t>M</t>
        </is>
      </c>
      <c r="I428" s="0">
        <v>129.99</v>
      </c>
      <c r="J428" s="0">
        <v>22</v>
      </c>
    </row>
    <row r="429" spans="1:10" customHeight="0">
      <c r="A429" s="0">
        <f>HYPERLINK("https://dl.dropboxusercontent.com/scl/fi/brf13hu9jc770nv3esch3/108960af46261.jpg?rlkey=4koxxvtlhwgo6a25ohjundx7j&amp;dl=0","Click to download Image")</f>
      </c>
      <c r="B429" s="0">
        <f>HYPERLINK("https://dl.dropboxusercontent.com/scl/fi/jaoohvz0bo48cnwwumg62/8-19womens-fitted.jpg?rlkey=6y6r44srifpjz3a8epss8z98s&amp;dl=0","Click to download SizeChart")</f>
      </c>
      <c r="C429" s="0" t="inlineStr">
        <is>
          <t>Jacqueline Women's Quilted Puffer Jacket</t>
        </is>
      </c>
      <c r="D429" s="0" t="inlineStr">
        <is>
          <t>'108960</t>
        </is>
      </c>
      <c r="E429" s="0" t="inlineStr">
        <is>
          <t>PURDUE JACQUELINE:108960C-L</t>
        </is>
      </c>
      <c r="F429" s="0" t="inlineStr">
        <is>
          <t>'800108960035</t>
        </is>
      </c>
      <c r="G429" s="0" t="inlineStr">
        <is>
          <t>WOMENS</t>
        </is>
      </c>
      <c r="H429" s="0" t="inlineStr">
        <is>
          <t>L</t>
        </is>
      </c>
      <c r="I429" s="0">
        <v>129.99</v>
      </c>
      <c r="J429" s="0">
        <v>21</v>
      </c>
    </row>
    <row r="430" spans="1:10" customHeight="0">
      <c r="A430" s="0">
        <f>HYPERLINK("https://dl.dropboxusercontent.com/scl/fi/brf13hu9jc770nv3esch3/108960af46261.jpg?rlkey=4koxxvtlhwgo6a25ohjundx7j&amp;dl=0","Click to download Image")</f>
      </c>
      <c r="B430" s="0">
        <f>HYPERLINK("https://dl.dropboxusercontent.com/scl/fi/jaoohvz0bo48cnwwumg62/8-19womens-fitted.jpg?rlkey=6y6r44srifpjz3a8epss8z98s&amp;dl=0","Click to download SizeChart")</f>
      </c>
      <c r="C430" s="0" t="inlineStr">
        <is>
          <t>Jacqueline Women's Quilted Puffer Jacket</t>
        </is>
      </c>
      <c r="D430" s="0" t="inlineStr">
        <is>
          <t>'108960</t>
        </is>
      </c>
      <c r="E430" s="0" t="inlineStr">
        <is>
          <t>PURDUE JACQUELINE:108960D-XL</t>
        </is>
      </c>
      <c r="F430" s="0" t="inlineStr">
        <is>
          <t>'800108960042</t>
        </is>
      </c>
      <c r="G430" s="0" t="inlineStr">
        <is>
          <t>WOMENS</t>
        </is>
      </c>
      <c r="H430" s="0" t="inlineStr">
        <is>
          <t>XL</t>
        </is>
      </c>
      <c r="I430" s="0">
        <v>129.99</v>
      </c>
      <c r="J430" s="0">
        <v>12</v>
      </c>
    </row>
    <row r="431" spans="1:10" customHeight="0">
      <c r="A431" s="0">
        <f>HYPERLINK("https://dl.dropboxusercontent.com/scl/fi/brf13hu9jc770nv3esch3/108960af46261.jpg?rlkey=4koxxvtlhwgo6a25ohjundx7j&amp;dl=0","Click to download Image")</f>
      </c>
      <c r="B431" s="0">
        <f>HYPERLINK("https://dl.dropboxusercontent.com/scl/fi/jaoohvz0bo48cnwwumg62/8-19womens-fitted.jpg?rlkey=6y6r44srifpjz3a8epss8z98s&amp;dl=0","Click to download SizeChart")</f>
      </c>
      <c r="C431" s="0" t="inlineStr">
        <is>
          <t>Jacqueline Women's Quilted Puffer Jacket</t>
        </is>
      </c>
      <c r="D431" s="0" t="inlineStr">
        <is>
          <t>'108960</t>
        </is>
      </c>
      <c r="E431" s="0" t="inlineStr">
        <is>
          <t>PURDUE JACQUELINE:108960E-2XL</t>
        </is>
      </c>
      <c r="F431" s="0" t="inlineStr">
        <is>
          <t>'800108960059</t>
        </is>
      </c>
      <c r="G431" s="0" t="inlineStr">
        <is>
          <t>WOMENS</t>
        </is>
      </c>
      <c r="H431" s="0" t="inlineStr">
        <is>
          <t>2XL</t>
        </is>
      </c>
      <c r="I431" s="0">
        <v>131.99</v>
      </c>
      <c r="J431" s="0">
        <v>4</v>
      </c>
    </row>
    <row r="432" spans="1:10" customHeight="0">
      <c r="A432" s="0">
        <f>HYPERLINK("https://dl.dropboxusercontent.com/scl/fi/brf13hu9jc770nv3esch3/108960af46261.jpg?rlkey=4koxxvtlhwgo6a25ohjundx7j&amp;dl=0","Click to download Image")</f>
      </c>
      <c r="B432" s="0">
        <f>HYPERLINK("https://dl.dropboxusercontent.com/scl/fi/jaoohvz0bo48cnwwumg62/8-19womens-fitted.jpg?rlkey=6y6r44srifpjz3a8epss8z98s&amp;dl=0","Click to download SizeChart")</f>
      </c>
      <c r="C432" s="0" t="inlineStr">
        <is>
          <t>Jacqueline Women's Quilted Puffer Jacket</t>
        </is>
      </c>
      <c r="D432" s="0" t="inlineStr">
        <is>
          <t>'108960</t>
        </is>
      </c>
      <c r="E432" s="0" t="inlineStr">
        <is>
          <t>PURDUE JACQUELINE:108960F-3XL</t>
        </is>
      </c>
      <c r="F432" s="0" t="inlineStr">
        <is>
          <t>'800108960066</t>
        </is>
      </c>
      <c r="G432" s="0" t="inlineStr">
        <is>
          <t>WOMENS</t>
        </is>
      </c>
      <c r="H432" s="0" t="inlineStr">
        <is>
          <t>3XL</t>
        </is>
      </c>
      <c r="I432" s="0">
        <v>131.99</v>
      </c>
      <c r="J432" s="0">
        <v>4</v>
      </c>
    </row>
    <row r="433" spans="1:10" customHeight="0">
      <c r="A433" s="0">
        <f>HYPERLINK("https://dl.dropboxusercontent.com/scl/fi/odbrytml9zdbn2sp3zyo1/109023af00968.jpg?rlkey=6w1cakaac8w0iwc1bxsi2hykq&amp;dl=0","Click to download Image")</f>
      </c>
      <c r="B433" s="0">
        <f>HYPERLINK("https://dl.dropboxusercontent.com/scl/fi/jaoohvz0bo48cnwwumg62/8-19womens-fitted.jpg?rlkey=6y6r44srifpjz3a8epss8z98s&amp;dl=0","Click to download SizeChart")</f>
      </c>
      <c r="C433" s="0" t="inlineStr">
        <is>
          <t>Jacqueline Women's Quilted Puffer Jacket</t>
        </is>
      </c>
      <c r="D433" s="0" t="inlineStr">
        <is>
          <t>'109028</t>
        </is>
      </c>
      <c r="E433" s="0" t="inlineStr">
        <is>
          <t>PURDUE JACQUELINE - WHITE:109028A-S</t>
        </is>
      </c>
      <c r="F433" s="0" t="inlineStr">
        <is>
          <t>'800109028017</t>
        </is>
      </c>
      <c r="G433" s="0" t="inlineStr">
        <is>
          <t>WOMENS</t>
        </is>
      </c>
      <c r="H433" s="0" t="inlineStr">
        <is>
          <t>S</t>
        </is>
      </c>
      <c r="I433" s="0">
        <v>129.99</v>
      </c>
      <c r="J433" s="0">
        <v>6</v>
      </c>
    </row>
    <row r="434" spans="1:10" customHeight="0">
      <c r="A434" s="0">
        <f>HYPERLINK("https://dl.dropboxusercontent.com/scl/fi/odbrytml9zdbn2sp3zyo1/109023af00968.jpg?rlkey=6w1cakaac8w0iwc1bxsi2hykq&amp;dl=0","Click to download Image")</f>
      </c>
      <c r="B434" s="0">
        <f>HYPERLINK("https://dl.dropboxusercontent.com/scl/fi/jaoohvz0bo48cnwwumg62/8-19womens-fitted.jpg?rlkey=6y6r44srifpjz3a8epss8z98s&amp;dl=0","Click to download SizeChart")</f>
      </c>
      <c r="C434" s="0" t="inlineStr">
        <is>
          <t>Jacqueline Women's Quilted Puffer Jacket</t>
        </is>
      </c>
      <c r="D434" s="0" t="inlineStr">
        <is>
          <t>'109028</t>
        </is>
      </c>
      <c r="E434" s="0" t="inlineStr">
        <is>
          <t>PURDUE JACQUELINE - WHITE:109028B-M</t>
        </is>
      </c>
      <c r="F434" s="0" t="inlineStr">
        <is>
          <t>'800109028024</t>
        </is>
      </c>
      <c r="G434" s="0" t="inlineStr">
        <is>
          <t>WOMENS</t>
        </is>
      </c>
      <c r="H434" s="0" t="inlineStr">
        <is>
          <t>M</t>
        </is>
      </c>
      <c r="I434" s="0">
        <v>129.99</v>
      </c>
      <c r="J434" s="0">
        <v>12</v>
      </c>
    </row>
    <row r="435" spans="1:10" customHeight="0">
      <c r="A435" s="0">
        <f>HYPERLINK("https://dl.dropboxusercontent.com/scl/fi/odbrytml9zdbn2sp3zyo1/109023af00968.jpg?rlkey=6w1cakaac8w0iwc1bxsi2hykq&amp;dl=0","Click to download Image")</f>
      </c>
      <c r="B435" s="0">
        <f>HYPERLINK("https://dl.dropboxusercontent.com/scl/fi/jaoohvz0bo48cnwwumg62/8-19womens-fitted.jpg?rlkey=6y6r44srifpjz3a8epss8z98s&amp;dl=0","Click to download SizeChart")</f>
      </c>
      <c r="C435" s="0" t="inlineStr">
        <is>
          <t>Jacqueline Women's Quilted Puffer Jacket</t>
        </is>
      </c>
      <c r="D435" s="0" t="inlineStr">
        <is>
          <t>'109028</t>
        </is>
      </c>
      <c r="E435" s="0" t="inlineStr">
        <is>
          <t>PURDUE JACQUELINE - WHITE:109028C-L</t>
        </is>
      </c>
      <c r="F435" s="0" t="inlineStr">
        <is>
          <t>'800109028031</t>
        </is>
      </c>
      <c r="G435" s="0" t="inlineStr">
        <is>
          <t>WOMENS</t>
        </is>
      </c>
      <c r="H435" s="0" t="inlineStr">
        <is>
          <t>L</t>
        </is>
      </c>
      <c r="I435" s="0">
        <v>129.99</v>
      </c>
      <c r="J435" s="0">
        <v>12</v>
      </c>
    </row>
    <row r="436" spans="1:10" customHeight="0">
      <c r="A436" s="0">
        <f>HYPERLINK("https://dl.dropboxusercontent.com/scl/fi/odbrytml9zdbn2sp3zyo1/109023af00968.jpg?rlkey=6w1cakaac8w0iwc1bxsi2hykq&amp;dl=0","Click to download Image")</f>
      </c>
      <c r="B436" s="0">
        <f>HYPERLINK("https://dl.dropboxusercontent.com/scl/fi/jaoohvz0bo48cnwwumg62/8-19womens-fitted.jpg?rlkey=6y6r44srifpjz3a8epss8z98s&amp;dl=0","Click to download SizeChart")</f>
      </c>
      <c r="C436" s="0" t="inlineStr">
        <is>
          <t>Jacqueline Women's Quilted Puffer Jacket</t>
        </is>
      </c>
      <c r="D436" s="0" t="inlineStr">
        <is>
          <t>'109028</t>
        </is>
      </c>
      <c r="E436" s="0" t="inlineStr">
        <is>
          <t>PURDUE JACQUELINE - WHITE:109028D-XL</t>
        </is>
      </c>
      <c r="F436" s="0" t="inlineStr">
        <is>
          <t>'800109028048</t>
        </is>
      </c>
      <c r="G436" s="0" t="inlineStr">
        <is>
          <t>WOMENS</t>
        </is>
      </c>
      <c r="H436" s="0" t="inlineStr">
        <is>
          <t>XL</t>
        </is>
      </c>
      <c r="I436" s="0">
        <v>129.99</v>
      </c>
      <c r="J436" s="0">
        <v>6</v>
      </c>
    </row>
    <row r="437" spans="1:10" customHeight="0">
      <c r="A437" s="0">
        <f>HYPERLINK("https://dl.dropboxusercontent.com/scl/fi/odbrytml9zdbn2sp3zyo1/109023af00968.jpg?rlkey=6w1cakaac8w0iwc1bxsi2hykq&amp;dl=0","Click to download Image")</f>
      </c>
      <c r="B437" s="0">
        <f>HYPERLINK("https://dl.dropboxusercontent.com/scl/fi/jaoohvz0bo48cnwwumg62/8-19womens-fitted.jpg?rlkey=6y6r44srifpjz3a8epss8z98s&amp;dl=0","Click to download SizeChart")</f>
      </c>
      <c r="C437" s="0" t="inlineStr">
        <is>
          <t>Jacqueline Women's Quilted Puffer Jacket</t>
        </is>
      </c>
      <c r="D437" s="0" t="inlineStr">
        <is>
          <t>'109028</t>
        </is>
      </c>
      <c r="E437" s="0" t="inlineStr">
        <is>
          <t>PURDUE JACQUELINE - WHITE:109028E-2XL</t>
        </is>
      </c>
      <c r="F437" s="0" t="inlineStr">
        <is>
          <t>'800109028055</t>
        </is>
      </c>
      <c r="G437" s="0" t="inlineStr">
        <is>
          <t>WOMENS</t>
        </is>
      </c>
      <c r="H437" s="0" t="inlineStr">
        <is>
          <t>2XL</t>
        </is>
      </c>
      <c r="I437" s="0">
        <v>131.99</v>
      </c>
      <c r="J437" s="0">
        <v>1</v>
      </c>
    </row>
    <row r="438" spans="1:10" customHeight="0">
      <c r="A438" s="0">
        <f>HYPERLINK("https://dl.dropboxusercontent.com/scl/fi/odbrytml9zdbn2sp3zyo1/109023af00968.jpg?rlkey=6w1cakaac8w0iwc1bxsi2hykq&amp;dl=0","Click to download Image")</f>
      </c>
      <c r="B438" s="0">
        <f>HYPERLINK("https://dl.dropboxusercontent.com/scl/fi/jaoohvz0bo48cnwwumg62/8-19womens-fitted.jpg?rlkey=6y6r44srifpjz3a8epss8z98s&amp;dl=0","Click to download SizeChart")</f>
      </c>
      <c r="C438" s="0" t="inlineStr">
        <is>
          <t>Jacqueline Women's Quilted Puffer Jacket</t>
        </is>
      </c>
      <c r="D438" s="0" t="inlineStr">
        <is>
          <t>'109028</t>
        </is>
      </c>
      <c r="E438" s="0" t="inlineStr">
        <is>
          <t>PURDUE JACQUELINE - WHITE:109028F-3XL</t>
        </is>
      </c>
      <c r="F438" s="0" t="inlineStr">
        <is>
          <t>'800109028062</t>
        </is>
      </c>
      <c r="G438" s="0" t="inlineStr">
        <is>
          <t>WOMENS</t>
        </is>
      </c>
      <c r="H438" s="0" t="inlineStr">
        <is>
          <t>3XL</t>
        </is>
      </c>
      <c r="I438" s="0">
        <v>131.99</v>
      </c>
      <c r="J438" s="0">
        <v>0</v>
      </c>
    </row>
    <row r="439" spans="1:10" customHeight="0">
      <c r="A439" s="0">
        <f>HYPERLINK("https://dl.dropboxusercontent.com/scl/fi/clayub95nc9wwvh3pbb8i/109021-af.jpg?rlkey=4u8vcgnizrbx97eizs6at4hr1&amp;dl=0","Click to download Image")</f>
      </c>
      <c r="B439" s="0">
        <f>HYPERLINK("https://dl.dropboxusercontent.com/scl/fi/iqvi8q0582vf6kkjzxkkk/womens-size-chartsrosalynn.jpg?rlkey=gk8ovm1lfrt41aroabg8colqu&amp;dl=0","Click to download SizeChart")</f>
      </c>
      <c r="C439" s="0" t="inlineStr">
        <is>
          <t>Rosalynn Women's Poly Shell Jacket</t>
        </is>
      </c>
      <c r="D439" s="0" t="inlineStr">
        <is>
          <t>'109021</t>
        </is>
      </c>
      <c r="E439" s="0" t="inlineStr">
        <is>
          <t>PURDUE ROSALYNN:109021A-S</t>
        </is>
      </c>
      <c r="F439" s="0" t="inlineStr">
        <is>
          <t>'800109021018</t>
        </is>
      </c>
      <c r="G439" s="0" t="inlineStr">
        <is>
          <t>WOMENS</t>
        </is>
      </c>
      <c r="H439" s="0" t="inlineStr">
        <is>
          <t>S</t>
        </is>
      </c>
      <c r="I439" s="0">
        <v>89.99</v>
      </c>
      <c r="J439" s="0">
        <v>8</v>
      </c>
    </row>
    <row r="440" spans="1:10" customHeight="0">
      <c r="A440" s="0">
        <f>HYPERLINK("https://dl.dropboxusercontent.com/scl/fi/clayub95nc9wwvh3pbb8i/109021-af.jpg?rlkey=4u8vcgnizrbx97eizs6at4hr1&amp;dl=0","Click to download Image")</f>
      </c>
      <c r="B440" s="0">
        <f>HYPERLINK("https://dl.dropboxusercontent.com/scl/fi/iqvi8q0582vf6kkjzxkkk/womens-size-chartsrosalynn.jpg?rlkey=gk8ovm1lfrt41aroabg8colqu&amp;dl=0","Click to download SizeChart")</f>
      </c>
      <c r="C440" s="0" t="inlineStr">
        <is>
          <t>Rosalynn Women's Poly Shell Jacket</t>
        </is>
      </c>
      <c r="D440" s="0" t="inlineStr">
        <is>
          <t>'109021</t>
        </is>
      </c>
      <c r="E440" s="0" t="inlineStr">
        <is>
          <t>PURDUE ROSALYNN:109021B-M</t>
        </is>
      </c>
      <c r="F440" s="0" t="inlineStr">
        <is>
          <t>'800109021025</t>
        </is>
      </c>
      <c r="G440" s="0" t="inlineStr">
        <is>
          <t>WOMENS</t>
        </is>
      </c>
      <c r="H440" s="0" t="inlineStr">
        <is>
          <t>M</t>
        </is>
      </c>
      <c r="I440" s="0">
        <v>89.99</v>
      </c>
      <c r="J440" s="0">
        <v>14</v>
      </c>
    </row>
    <row r="441" spans="1:10" customHeight="0">
      <c r="A441" s="0">
        <f>HYPERLINK("https://dl.dropboxusercontent.com/scl/fi/clayub95nc9wwvh3pbb8i/109021-af.jpg?rlkey=4u8vcgnizrbx97eizs6at4hr1&amp;dl=0","Click to download Image")</f>
      </c>
      <c r="B441" s="0">
        <f>HYPERLINK("https://dl.dropboxusercontent.com/scl/fi/iqvi8q0582vf6kkjzxkkk/womens-size-chartsrosalynn.jpg?rlkey=gk8ovm1lfrt41aroabg8colqu&amp;dl=0","Click to download SizeChart")</f>
      </c>
      <c r="C441" s="0" t="inlineStr">
        <is>
          <t>Rosalynn Women's Poly Shell Jacket</t>
        </is>
      </c>
      <c r="D441" s="0" t="inlineStr">
        <is>
          <t>'109021</t>
        </is>
      </c>
      <c r="E441" s="0" t="inlineStr">
        <is>
          <t>PURDUE ROSALYNN:109021C-L</t>
        </is>
      </c>
      <c r="F441" s="0" t="inlineStr">
        <is>
          <t>'800109021032</t>
        </is>
      </c>
      <c r="G441" s="0" t="inlineStr">
        <is>
          <t>WOMENS</t>
        </is>
      </c>
      <c r="H441" s="0" t="inlineStr">
        <is>
          <t>L</t>
        </is>
      </c>
      <c r="I441" s="0">
        <v>89.99</v>
      </c>
      <c r="J441" s="0">
        <v>12</v>
      </c>
    </row>
    <row r="442" spans="1:10" customHeight="0">
      <c r="A442" s="0">
        <f>HYPERLINK("https://dl.dropboxusercontent.com/scl/fi/clayub95nc9wwvh3pbb8i/109021-af.jpg?rlkey=4u8vcgnizrbx97eizs6at4hr1&amp;dl=0","Click to download Image")</f>
      </c>
      <c r="B442" s="0">
        <f>HYPERLINK("https://dl.dropboxusercontent.com/scl/fi/iqvi8q0582vf6kkjzxkkk/womens-size-chartsrosalynn.jpg?rlkey=gk8ovm1lfrt41aroabg8colqu&amp;dl=0","Click to download SizeChart")</f>
      </c>
      <c r="C442" s="0" t="inlineStr">
        <is>
          <t>Rosalynn Women's Poly Shell Jacket</t>
        </is>
      </c>
      <c r="D442" s="0" t="inlineStr">
        <is>
          <t>'109021</t>
        </is>
      </c>
      <c r="E442" s="0" t="inlineStr">
        <is>
          <t>PURDUE ROSALYNN:109021D-XL</t>
        </is>
      </c>
      <c r="F442" s="0" t="inlineStr">
        <is>
          <t>'800109021049</t>
        </is>
      </c>
      <c r="G442" s="0" t="inlineStr">
        <is>
          <t>WOMENS</t>
        </is>
      </c>
      <c r="H442" s="0" t="inlineStr">
        <is>
          <t>XL</t>
        </is>
      </c>
      <c r="I442" s="0">
        <v>89.99</v>
      </c>
      <c r="J442" s="0">
        <v>8</v>
      </c>
    </row>
    <row r="443" spans="1:10" customHeight="0">
      <c r="A443" s="0">
        <f>HYPERLINK("https://dl.dropboxusercontent.com/scl/fi/clayub95nc9wwvh3pbb8i/109021-af.jpg?rlkey=4u8vcgnizrbx97eizs6at4hr1&amp;dl=0","Click to download Image")</f>
      </c>
      <c r="B443" s="0">
        <f>HYPERLINK("https://dl.dropboxusercontent.com/scl/fi/iqvi8q0582vf6kkjzxkkk/womens-size-chartsrosalynn.jpg?rlkey=gk8ovm1lfrt41aroabg8colqu&amp;dl=0","Click to download SizeChart")</f>
      </c>
      <c r="C443" s="0" t="inlineStr">
        <is>
          <t>Rosalynn Women's Poly Shell Jacket</t>
        </is>
      </c>
      <c r="D443" s="0" t="inlineStr">
        <is>
          <t>'109021</t>
        </is>
      </c>
      <c r="E443" s="0" t="inlineStr">
        <is>
          <t>PURDUE ROSALYNN:109021E-2XL</t>
        </is>
      </c>
      <c r="F443" s="0" t="inlineStr">
        <is>
          <t>'800109021056</t>
        </is>
      </c>
      <c r="G443" s="0" t="inlineStr">
        <is>
          <t>WOMENS</t>
        </is>
      </c>
      <c r="H443" s="0" t="inlineStr">
        <is>
          <t>2XL</t>
        </is>
      </c>
      <c r="I443" s="0">
        <v>91.99</v>
      </c>
      <c r="J443" s="0">
        <v>2</v>
      </c>
    </row>
    <row r="444" spans="1:10" customHeight="0">
      <c r="A444" s="0">
        <f>HYPERLINK("https://dl.dropboxusercontent.com/scl/fi/clayub95nc9wwvh3pbb8i/109021-af.jpg?rlkey=4u8vcgnizrbx97eizs6at4hr1&amp;dl=0","Click to download Image")</f>
      </c>
      <c r="B444" s="0">
        <f>HYPERLINK("https://dl.dropboxusercontent.com/scl/fi/iqvi8q0582vf6kkjzxkkk/womens-size-chartsrosalynn.jpg?rlkey=gk8ovm1lfrt41aroabg8colqu&amp;dl=0","Click to download SizeChart")</f>
      </c>
      <c r="C444" s="0" t="inlineStr">
        <is>
          <t>Rosalynn Women's Poly Shell Jacket</t>
        </is>
      </c>
      <c r="D444" s="0" t="inlineStr">
        <is>
          <t>'109021</t>
        </is>
      </c>
      <c r="E444" s="0" t="inlineStr">
        <is>
          <t>PURDUE ROSALYNN:109021F-3XL</t>
        </is>
      </c>
      <c r="F444" s="0" t="inlineStr">
        <is>
          <t>'800109021063</t>
        </is>
      </c>
      <c r="G444" s="0" t="inlineStr">
        <is>
          <t>WOMENS</t>
        </is>
      </c>
      <c r="H444" s="0" t="inlineStr">
        <is>
          <t>3XL</t>
        </is>
      </c>
      <c r="I444" s="0">
        <v>91.99</v>
      </c>
      <c r="J444" s="0">
        <v>2</v>
      </c>
    </row>
    <row r="445" spans="1:10" customHeight="0">
      <c r="A445" s="0">
        <f>HYPERLINK("https://dl.dropboxusercontent.com/scl/fi/ny7mjh5ibtp3r5k1epdjm/104381-af.jpg?rlkey=8gba1t3zuprybedg1zxhjbl0q&amp;dl=0","Click to download Image")</f>
      </c>
      <c r="B445" s="0">
        <f>HYPERLINK("https://dl.dropboxusercontent.com/scl/fi/y16h4a58ejnnasn0572lg/graphic-update2022-mens.jpg?rlkey=zia90ioptxp9w3pyky5dgw4dd&amp;dl=0","Click to download SizeChart")</f>
      </c>
      <c r="C445" s="0" t="inlineStr">
        <is>
          <t>Hugo Men's T-Shirt</t>
        </is>
      </c>
      <c r="D445" s="0" t="inlineStr">
        <is>
          <t>'104381</t>
        </is>
      </c>
      <c r="E445" s="0" t="inlineStr">
        <is>
          <t>HUGO:104381A-S</t>
        </is>
      </c>
      <c r="F445" s="0" t="inlineStr">
        <is>
          <t>'000000000000</t>
        </is>
      </c>
      <c r="G445" s="0" t="inlineStr">
        <is>
          <t>MENS</t>
        </is>
      </c>
      <c r="H445" s="0" t="inlineStr">
        <is>
          <t>S</t>
        </is>
      </c>
      <c r="I445" s="0">
        <v>31.99</v>
      </c>
      <c r="J445" s="0">
        <v>6</v>
      </c>
    </row>
    <row r="446" spans="1:10" customHeight="0">
      <c r="A446" s="0">
        <f>HYPERLINK("https://dl.dropboxusercontent.com/scl/fi/ny7mjh5ibtp3r5k1epdjm/104381-af.jpg?rlkey=8gba1t3zuprybedg1zxhjbl0q&amp;dl=0","Click to download Image")</f>
      </c>
      <c r="B446" s="0">
        <f>HYPERLINK("https://dl.dropboxusercontent.com/scl/fi/y16h4a58ejnnasn0572lg/graphic-update2022-mens.jpg?rlkey=zia90ioptxp9w3pyky5dgw4dd&amp;dl=0","Click to download SizeChart")</f>
      </c>
      <c r="C446" s="0" t="inlineStr">
        <is>
          <t>Hugo Men's T-Shirt</t>
        </is>
      </c>
      <c r="D446" s="0" t="inlineStr">
        <is>
          <t>'104381</t>
        </is>
      </c>
      <c r="E446" s="0" t="inlineStr">
        <is>
          <t>HUGO:104381B-M</t>
        </is>
      </c>
      <c r="F446" s="0" t="inlineStr">
        <is>
          <t>'000000000000</t>
        </is>
      </c>
      <c r="G446" s="0" t="inlineStr">
        <is>
          <t>MENS</t>
        </is>
      </c>
      <c r="H446" s="0" t="inlineStr">
        <is>
          <t>M</t>
        </is>
      </c>
      <c r="I446" s="0">
        <v>31.99</v>
      </c>
      <c r="J446" s="0">
        <v>0</v>
      </c>
    </row>
    <row r="447" spans="1:10" customHeight="0">
      <c r="A447" s="0">
        <f>HYPERLINK("https://dl.dropboxusercontent.com/scl/fi/ny7mjh5ibtp3r5k1epdjm/104381-af.jpg?rlkey=8gba1t3zuprybedg1zxhjbl0q&amp;dl=0","Click to download Image")</f>
      </c>
      <c r="B447" s="0">
        <f>HYPERLINK("https://dl.dropboxusercontent.com/scl/fi/y16h4a58ejnnasn0572lg/graphic-update2022-mens.jpg?rlkey=zia90ioptxp9w3pyky5dgw4dd&amp;dl=0","Click to download SizeChart")</f>
      </c>
      <c r="C447" s="0" t="inlineStr">
        <is>
          <t>Hugo Men's T-Shirt</t>
        </is>
      </c>
      <c r="D447" s="0" t="inlineStr">
        <is>
          <t>'104381</t>
        </is>
      </c>
      <c r="E447" s="0" t="inlineStr">
        <is>
          <t>HUGO:104381C-L</t>
        </is>
      </c>
      <c r="F447" s="0" t="inlineStr">
        <is>
          <t>'000000000000</t>
        </is>
      </c>
      <c r="G447" s="0" t="inlineStr">
        <is>
          <t>MENS</t>
        </is>
      </c>
      <c r="H447" s="0" t="inlineStr">
        <is>
          <t>L</t>
        </is>
      </c>
      <c r="I447" s="0">
        <v>31.99</v>
      </c>
      <c r="J447" s="0">
        <v>0</v>
      </c>
    </row>
    <row r="448" spans="1:10" customHeight="0">
      <c r="A448" s="0">
        <f>HYPERLINK("https://dl.dropboxusercontent.com/scl/fi/ny7mjh5ibtp3r5k1epdjm/104381-af.jpg?rlkey=8gba1t3zuprybedg1zxhjbl0q&amp;dl=0","Click to download Image")</f>
      </c>
      <c r="B448" s="0">
        <f>HYPERLINK("https://dl.dropboxusercontent.com/scl/fi/y16h4a58ejnnasn0572lg/graphic-update2022-mens.jpg?rlkey=zia90ioptxp9w3pyky5dgw4dd&amp;dl=0","Click to download SizeChart")</f>
      </c>
      <c r="C448" s="0" t="inlineStr">
        <is>
          <t>Hugo Men's T-Shirt</t>
        </is>
      </c>
      <c r="D448" s="0" t="inlineStr">
        <is>
          <t>'104381</t>
        </is>
      </c>
      <c r="E448" s="0" t="inlineStr">
        <is>
          <t>HUGO:104381D-XL</t>
        </is>
      </c>
      <c r="F448" s="0" t="inlineStr">
        <is>
          <t>'000000000000</t>
        </is>
      </c>
      <c r="G448" s="0" t="inlineStr">
        <is>
          <t>MENS</t>
        </is>
      </c>
      <c r="H448" s="0" t="inlineStr">
        <is>
          <t>XL</t>
        </is>
      </c>
      <c r="I448" s="0">
        <v>31.99</v>
      </c>
      <c r="J448" s="0">
        <v>5</v>
      </c>
    </row>
    <row r="449" spans="1:10" customHeight="0">
      <c r="A449" s="0">
        <f>HYPERLINK("https://dl.dropboxusercontent.com/scl/fi/ny7mjh5ibtp3r5k1epdjm/104381-af.jpg?rlkey=8gba1t3zuprybedg1zxhjbl0q&amp;dl=0","Click to download Image")</f>
      </c>
      <c r="B449" s="0">
        <f>HYPERLINK("https://dl.dropboxusercontent.com/scl/fi/y16h4a58ejnnasn0572lg/graphic-update2022-mens.jpg?rlkey=zia90ioptxp9w3pyky5dgw4dd&amp;dl=0","Click to download SizeChart")</f>
      </c>
      <c r="C449" s="0" t="inlineStr">
        <is>
          <t>Hugo Men's T-Shirt</t>
        </is>
      </c>
      <c r="D449" s="0" t="inlineStr">
        <is>
          <t>'104381</t>
        </is>
      </c>
      <c r="E449" s="0" t="inlineStr">
        <is>
          <t>HUGO:104381E-2XL</t>
        </is>
      </c>
      <c r="F449" s="0" t="inlineStr">
        <is>
          <t>'000000000000</t>
        </is>
      </c>
      <c r="G449" s="0" t="inlineStr">
        <is>
          <t>MENS</t>
        </is>
      </c>
      <c r="H449" s="0" t="inlineStr">
        <is>
          <t>2XL</t>
        </is>
      </c>
      <c r="I449" s="0">
        <v>33.99</v>
      </c>
      <c r="J449" s="0">
        <v>1</v>
      </c>
    </row>
    <row r="450" spans="1:10" customHeight="0">
      <c r="A450" s="0">
        <f>HYPERLINK("https://dl.dropboxusercontent.com/scl/fi/ny7mjh5ibtp3r5k1epdjm/104381-af.jpg?rlkey=8gba1t3zuprybedg1zxhjbl0q&amp;dl=0","Click to download Image")</f>
      </c>
      <c r="B450" s="0">
        <f>HYPERLINK("https://dl.dropboxusercontent.com/scl/fi/y16h4a58ejnnasn0572lg/graphic-update2022-mens.jpg?rlkey=zia90ioptxp9w3pyky5dgw4dd&amp;dl=0","Click to download SizeChart")</f>
      </c>
      <c r="C450" s="0" t="inlineStr">
        <is>
          <t>Hugo Men's T-Shirt</t>
        </is>
      </c>
      <c r="D450" s="0" t="inlineStr">
        <is>
          <t>'104381</t>
        </is>
      </c>
      <c r="E450" s="0" t="inlineStr">
        <is>
          <t>HUGO:104381F-3XL</t>
        </is>
      </c>
      <c r="F450" s="0" t="inlineStr">
        <is>
          <t>'000000000000</t>
        </is>
      </c>
      <c r="G450" s="0" t="inlineStr">
        <is>
          <t>MENS</t>
        </is>
      </c>
      <c r="H450" s="0" t="inlineStr">
        <is>
          <t>3XL</t>
        </is>
      </c>
      <c r="I450" s="0">
        <v>33.99</v>
      </c>
      <c r="J450" s="0">
        <v>6</v>
      </c>
    </row>
    <row r="451" spans="1:10" customHeight="0">
      <c r="A451" s="0">
        <f>HYPERLINK("https://dl.dropboxusercontent.com/scl/fi/l4a0e5e404qrdf6mw8fnk/masks.jpg?rlkey=pmpd6vfizf06sa17cmeapsnii&amp;dl=0","Click to download Image")</f>
      </c>
      <c r="C451" s="0" t="inlineStr">
        <is>
          <t>Printed Reusable Face Mask 6pk</t>
        </is>
      </c>
      <c r="D451" s="0" t="inlineStr">
        <is>
          <t>'119524PK</t>
        </is>
      </c>
      <c r="E451" s="0" t="inlineStr">
        <is>
          <t>PURDUE MASK:119524PK</t>
        </is>
      </c>
      <c r="F451" s="0" t="inlineStr">
        <is>
          <t>'000000000000</t>
        </is>
      </c>
      <c r="I451" s="0">
        <v>59.99</v>
      </c>
      <c r="J451" s="0">
        <v>1344</v>
      </c>
    </row>
    <row r="452" spans="1:10" customHeight="0">
      <c r="A452" s="0">
        <f>HYPERLINK("https://dl.dropboxusercontent.com/scl/fi/oazasqnle7us4zoh6kpag/ns.jpg?rlkey=bpmeybmqx3h9qulwtp3o3uory&amp;dl=0","Click to download Image")</f>
      </c>
      <c r="C452" s="0" t="inlineStr">
        <is>
          <t>Licensed Adult Neck Sleeve</t>
        </is>
      </c>
      <c r="D452" s="0" t="inlineStr">
        <is>
          <t>'119743</t>
        </is>
      </c>
      <c r="E452" s="0" t="inlineStr">
        <is>
          <t>PURDUE NECK SLEEVE:119743OSFM</t>
        </is>
      </c>
      <c r="F452" s="0" t="inlineStr">
        <is>
          <t>'000000000000</t>
        </is>
      </c>
      <c r="H452" s="0" t="inlineStr">
        <is>
          <t>OSFM</t>
        </is>
      </c>
      <c r="I452" s="0">
        <v>19.99</v>
      </c>
      <c r="J452" s="0">
        <v>97</v>
      </c>
    </row>
    <row r="453" spans="1:10" customHeight="0">
      <c r="A453" s="0">
        <f>HYPERLINK("https://dl.dropboxusercontent.com/scl/fi/mep5taycc669khaaeac03/licensed-ns-a-32.jpg?rlkey=sf0qyerzjq441fe8xxx60rj5k&amp;dl=0","Click to download Image")</f>
      </c>
      <c r="C453" s="0" t="inlineStr">
        <is>
          <t>Licensed Adult Neck Sleeve</t>
        </is>
      </c>
      <c r="D453" s="0" t="inlineStr">
        <is>
          <t>'119742</t>
        </is>
      </c>
      <c r="E453" s="0" t="inlineStr">
        <is>
          <t>PURDUE NECK SLEEVE:119742OSFM</t>
        </is>
      </c>
      <c r="F453" s="0" t="inlineStr">
        <is>
          <t>'000000000000</t>
        </is>
      </c>
      <c r="H453" s="0" t="inlineStr">
        <is>
          <t>OSFM</t>
        </is>
      </c>
      <c r="I453" s="0">
        <v>19.99</v>
      </c>
      <c r="J453" s="0">
        <v>93</v>
      </c>
    </row>
    <row r="454" spans="1:10" customHeight="0">
      <c r="A454" s="0">
        <f>HYPERLINK("https://dl.dropboxusercontent.com/scl/fi/5vldckbkcs875lmpsa0sp/licensed-ns-a-33.jpg?rlkey=sm8ewwu7zrqc3j4c6wnjg844o&amp;dl=0","Click to download Image")</f>
      </c>
      <c r="C454" s="0" t="inlineStr">
        <is>
          <t>Licensed Adult Neck Sleeve</t>
        </is>
      </c>
      <c r="D454" s="0" t="inlineStr">
        <is>
          <t>'119746</t>
        </is>
      </c>
      <c r="E454" s="0" t="inlineStr">
        <is>
          <t>PURDUE NECK SLEEVE:119746OSFM</t>
        </is>
      </c>
      <c r="F454" s="0" t="inlineStr">
        <is>
          <t>'000000000000</t>
        </is>
      </c>
      <c r="H454" s="0" t="inlineStr">
        <is>
          <t>OSFM</t>
        </is>
      </c>
      <c r="I454" s="0">
        <v>19.99</v>
      </c>
      <c r="J454" s="0">
        <v>93</v>
      </c>
    </row>
    <row r="455" spans="1:10" customHeight="0">
      <c r="A455" s="0">
        <f>HYPERLINK("https://dl.dropboxusercontent.com/scl/fi/8mdus3dnox5a864f9haws/licensed-ns-a-34.jpg?rlkey=7vuyjrwhkvw6qrz6of2ii646x&amp;dl=0","Click to download Image")</f>
      </c>
      <c r="C455" s="0" t="inlineStr">
        <is>
          <t>Licensed Adult Neck Sleeve</t>
        </is>
      </c>
      <c r="D455" s="0" t="inlineStr">
        <is>
          <t>'119745</t>
        </is>
      </c>
      <c r="E455" s="0" t="inlineStr">
        <is>
          <t>PURDUE NECK SLEEVE:119745OSFM</t>
        </is>
      </c>
      <c r="F455" s="0" t="inlineStr">
        <is>
          <t>'000000000000</t>
        </is>
      </c>
      <c r="H455" s="0" t="inlineStr">
        <is>
          <t>OSFM</t>
        </is>
      </c>
      <c r="I455" s="0">
        <v>19.99</v>
      </c>
      <c r="J455" s="0">
        <v>95</v>
      </c>
    </row>
    <row r="456" spans="1:10" customHeight="0">
      <c r="A456" s="0">
        <f>HYPERLINK("https://dl.dropboxusercontent.com/scl/fi/k4i9g8ezf6ncjh2c75ojf/licensed-ns-a-35.jpg?rlkey=uy9bzdunstz3uofermi1r5c48&amp;dl=0","Click to download Image")</f>
      </c>
      <c r="C456" s="0" t="inlineStr">
        <is>
          <t>Licensed Adult Neck Sleeve</t>
        </is>
      </c>
      <c r="D456" s="0" t="inlineStr">
        <is>
          <t>'119744</t>
        </is>
      </c>
      <c r="E456" s="0" t="inlineStr">
        <is>
          <t>PURDUE NECK SLEEVE:119744OSFM</t>
        </is>
      </c>
      <c r="F456" s="0" t="inlineStr">
        <is>
          <t>'000000000000</t>
        </is>
      </c>
      <c r="H456" s="0" t="inlineStr">
        <is>
          <t>OSFM</t>
        </is>
      </c>
      <c r="I456" s="0">
        <v>19.99</v>
      </c>
      <c r="J456" s="0">
        <v>97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2026-03-27T19:56:20-05:00</dcterms:created>
  <dcterms:modified xsi:type="dcterms:W3CDTF">2026-03-27T19:56:20-05:00</dcterms:modified>
  <cp:revision>0</cp:revision>
</cp:coreProperties>
</file>